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fredericdessenne/Documents/X Scouts/"/>
    </mc:Choice>
  </mc:AlternateContent>
  <xr:revisionPtr revIDLastSave="0" documentId="13_ncr:1_{6BAA8721-FA9B-414C-8094-CFE7CDB93943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REPAS WE" sheetId="39" r:id="rId1"/>
  </sheets>
  <definedNames>
    <definedName name="Segment_Désignation_2">#N/A</definedName>
    <definedName name="Segment_Jour">#N/A</definedName>
    <definedName name="Segment_Liste_des_courses__Mettre_un_X">#N/A</definedName>
    <definedName name="Segment_repas">#N/A</definedName>
  </definedNames>
  <calcPr calcId="191029" iterateDelta="1E-4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  <x14:slicerCache r:id="rId3"/>
        <x14:slicerCache r:id="rId4"/>
        <x14:slicerCache r:id="rId5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4" i="39" l="1"/>
  <c r="M54" i="39"/>
  <c r="L54" i="39"/>
  <c r="K54" i="39"/>
  <c r="N32" i="39"/>
  <c r="M32" i="39"/>
  <c r="L32" i="39"/>
  <c r="K32" i="39"/>
  <c r="N6" i="39"/>
  <c r="M6" i="39"/>
  <c r="L6" i="39"/>
  <c r="K6" i="39"/>
  <c r="N21" i="39"/>
  <c r="M21" i="39"/>
  <c r="L21" i="39"/>
  <c r="K21" i="39"/>
  <c r="N53" i="39"/>
  <c r="N52" i="39"/>
  <c r="N51" i="39"/>
  <c r="N50" i="39"/>
  <c r="N49" i="39"/>
  <c r="N48" i="39"/>
  <c r="N47" i="39"/>
  <c r="N46" i="39"/>
  <c r="N45" i="39"/>
  <c r="N44" i="39"/>
  <c r="N43" i="39"/>
  <c r="N42" i="39"/>
  <c r="N41" i="39"/>
  <c r="N40" i="39"/>
  <c r="N39" i="39"/>
  <c r="N38" i="39"/>
  <c r="N37" i="39"/>
  <c r="N36" i="39"/>
  <c r="N35" i="39"/>
  <c r="N34" i="39"/>
  <c r="N33" i="39"/>
  <c r="N31" i="39"/>
  <c r="N30" i="39"/>
  <c r="N29" i="39"/>
  <c r="N28" i="39"/>
  <c r="N27" i="39"/>
  <c r="N26" i="39"/>
  <c r="N25" i="39"/>
  <c r="N24" i="39"/>
  <c r="N23" i="39"/>
  <c r="N22" i="39"/>
  <c r="N20" i="39"/>
  <c r="N19" i="39"/>
  <c r="N18" i="39"/>
  <c r="N17" i="39"/>
  <c r="N16" i="39"/>
  <c r="N15" i="39"/>
  <c r="N14" i="39"/>
  <c r="N13" i="39"/>
  <c r="N12" i="39"/>
  <c r="N11" i="39"/>
  <c r="M53" i="39"/>
  <c r="M52" i="39"/>
  <c r="M51" i="39"/>
  <c r="M50" i="39"/>
  <c r="M49" i="39"/>
  <c r="M48" i="39"/>
  <c r="M47" i="39"/>
  <c r="M46" i="39"/>
  <c r="M45" i="39"/>
  <c r="M44" i="39"/>
  <c r="M43" i="39"/>
  <c r="M42" i="39"/>
  <c r="M41" i="39"/>
  <c r="M40" i="39"/>
  <c r="M39" i="39"/>
  <c r="M38" i="39"/>
  <c r="M37" i="39"/>
  <c r="M36" i="39"/>
  <c r="M35" i="39"/>
  <c r="M34" i="39"/>
  <c r="M33" i="39"/>
  <c r="M31" i="39"/>
  <c r="M30" i="39"/>
  <c r="M29" i="39"/>
  <c r="M28" i="39"/>
  <c r="M27" i="39"/>
  <c r="M26" i="39"/>
  <c r="M25" i="39"/>
  <c r="M24" i="39"/>
  <c r="M23" i="39"/>
  <c r="M22" i="39"/>
  <c r="M20" i="39"/>
  <c r="M19" i="39"/>
  <c r="M18" i="39"/>
  <c r="M17" i="39"/>
  <c r="M16" i="39"/>
  <c r="M15" i="39"/>
  <c r="M14" i="39"/>
  <c r="M13" i="39"/>
  <c r="M12" i="39"/>
  <c r="M11" i="39"/>
  <c r="L53" i="39"/>
  <c r="L52" i="39"/>
  <c r="L51" i="39"/>
  <c r="L50" i="39"/>
  <c r="L49" i="39"/>
  <c r="L48" i="39"/>
  <c r="L47" i="39"/>
  <c r="L46" i="39"/>
  <c r="L45" i="39"/>
  <c r="L44" i="39"/>
  <c r="L43" i="39"/>
  <c r="L42" i="39"/>
  <c r="L41" i="39"/>
  <c r="L40" i="39"/>
  <c r="L39" i="39"/>
  <c r="L38" i="39"/>
  <c r="L37" i="39"/>
  <c r="L36" i="39"/>
  <c r="L35" i="39"/>
  <c r="L34" i="39"/>
  <c r="L33" i="39"/>
  <c r="L31" i="39"/>
  <c r="L30" i="39"/>
  <c r="L29" i="39"/>
  <c r="L28" i="39"/>
  <c r="L27" i="39"/>
  <c r="L26" i="39"/>
  <c r="L25" i="39"/>
  <c r="L24" i="39"/>
  <c r="L23" i="39"/>
  <c r="L22" i="39"/>
  <c r="L20" i="39"/>
  <c r="L19" i="39"/>
  <c r="L18" i="39"/>
  <c r="L17" i="39"/>
  <c r="L16" i="39"/>
  <c r="L15" i="39"/>
  <c r="L14" i="39"/>
  <c r="L13" i="39"/>
  <c r="L12" i="39"/>
  <c r="L11" i="39"/>
  <c r="K53" i="39"/>
  <c r="K52" i="39"/>
  <c r="K51" i="39"/>
  <c r="K50" i="39"/>
  <c r="K49" i="39"/>
  <c r="K48" i="39"/>
  <c r="K47" i="39"/>
  <c r="K46" i="39"/>
  <c r="K45" i="39"/>
  <c r="K44" i="39"/>
  <c r="K43" i="39"/>
  <c r="K42" i="39"/>
  <c r="K41" i="39"/>
  <c r="K40" i="39"/>
  <c r="K39" i="39"/>
  <c r="K38" i="39"/>
  <c r="K37" i="39"/>
  <c r="K36" i="39"/>
  <c r="K35" i="39"/>
  <c r="K34" i="39"/>
  <c r="K33" i="39"/>
  <c r="K31" i="39"/>
  <c r="K30" i="39"/>
  <c r="K29" i="39"/>
  <c r="K28" i="39"/>
  <c r="K27" i="39"/>
  <c r="K26" i="39"/>
  <c r="K25" i="39"/>
  <c r="K24" i="39"/>
  <c r="K23" i="39"/>
  <c r="K22" i="39"/>
  <c r="K20" i="39"/>
  <c r="K19" i="39"/>
  <c r="K18" i="39"/>
  <c r="K17" i="39"/>
  <c r="K16" i="39"/>
  <c r="K15" i="39"/>
  <c r="K14" i="39"/>
  <c r="K13" i="39"/>
  <c r="K12" i="39"/>
  <c r="K11" i="39"/>
  <c r="N10" i="39"/>
  <c r="N9" i="39"/>
  <c r="N8" i="39"/>
  <c r="N7" i="39"/>
  <c r="M10" i="39"/>
  <c r="M9" i="39"/>
  <c r="M8" i="39"/>
  <c r="M7" i="39"/>
  <c r="L10" i="39"/>
  <c r="L9" i="39"/>
  <c r="L8" i="39"/>
  <c r="L7" i="39"/>
  <c r="K10" i="39"/>
  <c r="K9" i="39"/>
  <c r="K8" i="39"/>
  <c r="K7" i="39"/>
</calcChain>
</file>

<file path=xl/sharedStrings.xml><?xml version="1.0" encoding="utf-8"?>
<sst xmlns="http://schemas.openxmlformats.org/spreadsheetml/2006/main" count="282" uniqueCount="123">
  <si>
    <t>Unité</t>
  </si>
  <si>
    <t xml:space="preserve">Désignation </t>
  </si>
  <si>
    <t>Jour</t>
  </si>
  <si>
    <t>stock actuel</t>
  </si>
  <si>
    <t>Tablette de chocolat</t>
  </si>
  <si>
    <t>Pain au lait</t>
  </si>
  <si>
    <t>Soupe légume ou tomate</t>
  </si>
  <si>
    <t>Montblanc vanille ou choco</t>
  </si>
  <si>
    <t>Diner</t>
  </si>
  <si>
    <t>Goûter</t>
  </si>
  <si>
    <t>Lait 1 litre</t>
  </si>
  <si>
    <t>Pain , Baguettes</t>
  </si>
  <si>
    <t>Dimanche</t>
  </si>
  <si>
    <t>Steaks Hachés</t>
  </si>
  <si>
    <t>Crudité en barquette en gramme</t>
  </si>
  <si>
    <t xml:space="preserve">Pain Burger </t>
  </si>
  <si>
    <t>Sauce Hamburger en gramme</t>
  </si>
  <si>
    <t>Sauce Mayo en gramme</t>
  </si>
  <si>
    <t>Sauce ketchup en gramme</t>
  </si>
  <si>
    <t>Fromage burger tranches</t>
  </si>
  <si>
    <t>Salade Burger  quantité</t>
  </si>
  <si>
    <t>Tomate Burger  quantité</t>
  </si>
  <si>
    <t>Brownie barquette en gramme</t>
  </si>
  <si>
    <t>Déjeuner</t>
  </si>
  <si>
    <t>Eau : gourde individuelle + citerne d'eau potable</t>
  </si>
  <si>
    <t>0,250 ml soit 1 brique pour 4 ou 5</t>
  </si>
  <si>
    <t>steak 125 gr</t>
  </si>
  <si>
    <t xml:space="preserve">2 tranche par personne </t>
  </si>
  <si>
    <t>10 gr</t>
  </si>
  <si>
    <t>10gr</t>
  </si>
  <si>
    <t>1 tomate pour 4 burger</t>
  </si>
  <si>
    <t>oignons rouge</t>
  </si>
  <si>
    <t xml:space="preserve">10 gr </t>
  </si>
  <si>
    <t xml:space="preserve">rondelle cornichon </t>
  </si>
  <si>
    <t xml:space="preserve">charbon </t>
  </si>
  <si>
    <t xml:space="preserve">200 ml  1 litre pour 5 </t>
  </si>
  <si>
    <t>Désignation et calcul</t>
  </si>
  <si>
    <t>1 barre par enfant ( 6 barres en moyenne par tablette )</t>
  </si>
  <si>
    <t>Commentaires PRÉ-WE</t>
  </si>
  <si>
    <t xml:space="preserve">Pomme de terre </t>
  </si>
  <si>
    <t>Prendre 15% supplémentaire ( se termine au 5ème)</t>
  </si>
  <si>
    <t>125gr</t>
  </si>
  <si>
    <t>Croutons</t>
  </si>
  <si>
    <t>375g = 12 portions   soit 31,5gr (compter 20g car il y a du pain en +)</t>
  </si>
  <si>
    <t>Prendre du lait bleu demi écrémé</t>
  </si>
  <si>
    <t xml:space="preserve">Choco en poudre </t>
  </si>
  <si>
    <t>boite 1kg 74portions</t>
  </si>
  <si>
    <t xml:space="preserve">Café </t>
  </si>
  <si>
    <t>50 gr en repas   soit 1 baguette pour 10</t>
  </si>
  <si>
    <t>Servir en entrée ou en accompagnement  100gr</t>
  </si>
  <si>
    <t>450 gr de sachet pour 20 burger</t>
  </si>
  <si>
    <t>5gr</t>
  </si>
  <si>
    <t>1 Pain par personne</t>
  </si>
  <si>
    <t>1 pain par personne</t>
  </si>
  <si>
    <t>1 Pompote par personne</t>
  </si>
  <si>
    <t>Quatre Quart</t>
  </si>
  <si>
    <t>Quatre quart barre de 500 g</t>
  </si>
  <si>
    <t>50gr</t>
  </si>
  <si>
    <t>Sucre en poudre ou morceaux + Dosettes de café  + thés</t>
  </si>
  <si>
    <t>Important</t>
  </si>
  <si>
    <t>Malle intendance</t>
  </si>
  <si>
    <t>compter 7 à 8gr par tasse de café soluble ( maitrises + Impeesa )</t>
  </si>
  <si>
    <t>Nombre de participants</t>
  </si>
  <si>
    <t>Brioche</t>
  </si>
  <si>
    <t xml:space="preserve">crouton 15 gr de chaque </t>
  </si>
  <si>
    <t>Compote</t>
  </si>
  <si>
    <t>Fruits</t>
  </si>
  <si>
    <t>Saucisses</t>
  </si>
  <si>
    <t>Sauce tomate</t>
  </si>
  <si>
    <t>Pâtes plat principal</t>
  </si>
  <si>
    <t>Confiture</t>
  </si>
  <si>
    <t>Nutella</t>
  </si>
  <si>
    <t>Lardons</t>
  </si>
  <si>
    <t>180 gr par personnes -125 gr pour Farf + Louv</t>
  </si>
  <si>
    <t>1 ,5 par personne  - 1 pour Farf + Louv</t>
  </si>
  <si>
    <t>Purée FLOCONS</t>
  </si>
  <si>
    <t>32 gr par personne -  25 gr pour Farf + Louv</t>
  </si>
  <si>
    <t>60 gr par personne -  40 gr pour Farf + Louv</t>
  </si>
  <si>
    <t>62 gr par personne - 40 gr pour Farf + Louv</t>
  </si>
  <si>
    <t>80 gr par personne - 55 gr pour Farf + Louv</t>
  </si>
  <si>
    <t>120 gr par personne - 80 gr pour Farf + Louv</t>
  </si>
  <si>
    <t>150gr par personne - 80 gr pour Farf + Louv</t>
  </si>
  <si>
    <t>150 gr</t>
  </si>
  <si>
    <t>1 par personne</t>
  </si>
  <si>
    <t>0,010 gr</t>
  </si>
  <si>
    <t>Farfadets</t>
  </si>
  <si>
    <t>Louveteaux Jeannettes</t>
  </si>
  <si>
    <t>Scouts et Guides</t>
  </si>
  <si>
    <t>Pioks</t>
  </si>
  <si>
    <t>quantité unitaire Farf + Louv/Jean</t>
  </si>
  <si>
    <t>quantité unitaire  SG + Piok</t>
  </si>
  <si>
    <t>0,015 gr à 0,025 gr</t>
  </si>
  <si>
    <t>Purée FLOCON</t>
  </si>
  <si>
    <t>1 barre</t>
  </si>
  <si>
    <t xml:space="preserve"> Sac de 50 litres </t>
  </si>
  <si>
    <t>Viande  ou volaille</t>
  </si>
  <si>
    <t>Soupe</t>
  </si>
  <si>
    <t>Purée</t>
  </si>
  <si>
    <t>Pompote</t>
  </si>
  <si>
    <t xml:space="preserve">Burger </t>
  </si>
  <si>
    <t>Petit déj</t>
  </si>
  <si>
    <t xml:space="preserve">Samedi </t>
  </si>
  <si>
    <t>Repas</t>
  </si>
  <si>
    <t>Dessert</t>
  </si>
  <si>
    <t>Crudité</t>
  </si>
  <si>
    <t>Prendre chocolat au lait / Rajouter 20%</t>
  </si>
  <si>
    <t>Lait</t>
  </si>
  <si>
    <t>Yaourt au fruits</t>
  </si>
  <si>
    <t>Viande ou Volaille</t>
  </si>
  <si>
    <t>Type</t>
  </si>
  <si>
    <t>Chefs Farfadets + Chefs Louveteaux : 
Comptez -vous en double</t>
  </si>
  <si>
    <t>Samedi</t>
  </si>
  <si>
    <t>Fromage râpé si besoin</t>
  </si>
  <si>
    <t>Pâtes accompagnement</t>
  </si>
  <si>
    <t>Céréales miel pops 375g 12 portions</t>
  </si>
  <si>
    <t>Céréales</t>
  </si>
  <si>
    <t>jusqu'à 100 gr en pdj  soit 1 baguette pour 5 ou pour 3</t>
  </si>
  <si>
    <t>Pates accompagnement</t>
  </si>
  <si>
    <t xml:space="preserve">Si purée au menu :   Crème liquide  et beurre   </t>
  </si>
  <si>
    <t>Liste des Courses</t>
  </si>
  <si>
    <t>x</t>
  </si>
  <si>
    <t>Capture d’écran 2021-10-26 à 19.51.46.png</t>
  </si>
  <si>
    <r>
      <t xml:space="preserve">Sel , Poivre, moutarde, huile, vinaigre + </t>
    </r>
    <r>
      <rPr>
        <b/>
        <sz val="12"/>
        <color rgb="FFFF0000"/>
        <rFont val="Calibri (Corps)"/>
      </rPr>
      <t>ALLUMETTES + ALLUME BARBECUE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</si>
</sst>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164" formatCode="_-* #,##0\ &quot;€&quot;_-;\-* #,##0\ &quot;€&quot;_-;_-* &quot;-&quot;\ &quot;€&quot;_-;_-@_-"/>
    <numFmt numFmtId="165" formatCode="_(* #,##0_);_(* \(#,##0\);_(* &quot;-&quot;_);_(@_)"/>
    <numFmt numFmtId="166" formatCode="_(* #,##0.00_);_(* \(#,##0.00\);_(* &quot;-&quot;??_);_(@_)"/>
    <numFmt numFmtId="167" formatCode="#,##0.00\ &quot;€&quot;"/>
    <numFmt numFmtId="168" formatCode="#,##0.00\ &quot;€&quot;;[Red]#,##0.00\ &quot;€&quot;"/>
    <numFmt numFmtId="169" formatCode="0.00&quot; Kg&quot;"/>
    <numFmt numFmtId="170" formatCode="0.00&quot; litres&quot;"/>
    <numFmt numFmtId="171" formatCode="0.&quot; unités&quot;"/>
    <numFmt numFmtId="172" formatCode="0.000&quot; Kg&quot;"/>
    <numFmt numFmtId="173" formatCode="0.0&quot; unités&quot;"/>
    <numFmt numFmtId="174" formatCode="0.&quot; Sac&quot;"/>
  </numFmts>
  <fonts count="30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4" tint="-0.24994659260841701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5"/>
      <color theme="3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3"/>
      <name val="Calibri"/>
      <family val="2"/>
      <scheme val="minor"/>
    </font>
    <font>
      <u/>
      <sz val="12"/>
      <color rgb="FF0563C1"/>
      <name val="Calibri"/>
      <family val="2"/>
    </font>
    <font>
      <sz val="11"/>
      <color rgb="FF7030A0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 (Corps)"/>
    </font>
  </fonts>
  <fills count="4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3"/>
      </left>
      <right style="thick">
        <color theme="0"/>
      </right>
      <top style="thick">
        <color theme="3"/>
      </top>
      <bottom style="thick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rgb="FF00B050"/>
      </left>
      <right style="thick">
        <color rgb="FF00B050"/>
      </right>
      <top/>
      <bottom style="thick">
        <color rgb="FF00B050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55">
    <xf numFmtId="0" fontId="0" fillId="0" borderId="0">
      <alignment vertical="center"/>
    </xf>
    <xf numFmtId="0" fontId="6" fillId="0" borderId="0" applyNumberFormat="0" applyAlignment="0" applyProtection="0"/>
    <xf numFmtId="0" fontId="2" fillId="2" borderId="7" applyNumberFormat="0" applyProtection="0">
      <alignment vertical="center" wrapText="1"/>
    </xf>
    <xf numFmtId="0" fontId="2" fillId="2" borderId="2" applyProtection="0">
      <alignment horizontal="left" wrapText="1" indent="1"/>
    </xf>
    <xf numFmtId="0" fontId="3" fillId="0" borderId="0" applyFill="0" applyProtection="0">
      <alignment horizontal="left" indent="1"/>
    </xf>
    <xf numFmtId="0" fontId="1" fillId="0" borderId="5" applyNumberFormat="0" applyFont="0" applyFill="0" applyAlignment="0">
      <alignment horizontal="left"/>
    </xf>
    <xf numFmtId="0" fontId="5" fillId="0" borderId="1" applyNumberFormat="0" applyFill="0" applyProtection="0">
      <alignment horizontal="left" vertical="center"/>
    </xf>
    <xf numFmtId="0" fontId="4" fillId="0" borderId="0">
      <alignment horizontal="left" vertical="center" wrapText="1" indent="1"/>
    </xf>
    <xf numFmtId="167" fontId="4" fillId="0" borderId="0">
      <alignment horizontal="left" vertical="center"/>
    </xf>
    <xf numFmtId="0" fontId="2" fillId="2" borderId="6" applyNumberFormat="0" applyAlignment="0">
      <alignment vertical="center" wrapText="1"/>
    </xf>
    <xf numFmtId="0" fontId="3" fillId="0" borderId="3" applyNumberFormat="0" applyFont="0" applyFill="0" applyAlignment="0">
      <alignment horizontal="left" indent="1"/>
    </xf>
    <xf numFmtId="0" fontId="1" fillId="0" borderId="4" applyNumberFormat="0" applyFont="0" applyFill="0" applyAlignment="0">
      <alignment vertical="center"/>
    </xf>
    <xf numFmtId="0" fontId="1" fillId="0" borderId="0" applyNumberFormat="0" applyFont="0" applyFill="0">
      <alignment horizontal="left" vertical="top" wrapText="1" indent="1"/>
    </xf>
    <xf numFmtId="168" fontId="4" fillId="0" borderId="0" applyFont="0" applyFill="0" applyBorder="0" applyProtection="0">
      <alignment horizontal="left" vertical="center"/>
    </xf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8" applyNumberFormat="0" applyAlignment="0" applyProtection="0"/>
    <xf numFmtId="0" fontId="11" fillId="7" borderId="9" applyNumberFormat="0" applyAlignment="0" applyProtection="0"/>
    <xf numFmtId="0" fontId="12" fillId="7" borderId="8" applyNumberFormat="0" applyAlignment="0" applyProtection="0"/>
    <xf numFmtId="0" fontId="13" fillId="0" borderId="10" applyNumberFormat="0" applyFill="0" applyAlignment="0" applyProtection="0"/>
    <xf numFmtId="0" fontId="14" fillId="8" borderId="11" applyNumberFormat="0" applyAlignment="0" applyProtection="0"/>
    <xf numFmtId="0" fontId="15" fillId="0" borderId="0" applyNumberFormat="0" applyFill="0" applyBorder="0" applyAlignment="0" applyProtection="0"/>
    <xf numFmtId="0" fontId="4" fillId="9" borderId="12" applyNumberFormat="0" applyFon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0" borderId="0"/>
  </cellStyleXfs>
  <cellXfs count="16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20" fillId="34" borderId="0" xfId="0" applyFont="1" applyFill="1" applyAlignment="1">
      <alignment vertical="center"/>
    </xf>
    <xf numFmtId="0" fontId="0" fillId="34" borderId="0" xfId="0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" fontId="22" fillId="0" borderId="18" xfId="0" applyNumberFormat="1" applyFont="1" applyFill="1" applyBorder="1" applyAlignment="1">
      <alignment horizontal="center" vertical="center" wrapText="1"/>
    </xf>
    <xf numFmtId="1" fontId="22" fillId="0" borderId="18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35" borderId="18" xfId="0" applyFont="1" applyFill="1" applyBorder="1" applyAlignment="1">
      <alignment horizontal="center" vertical="center" wrapText="1"/>
    </xf>
    <xf numFmtId="0" fontId="18" fillId="36" borderId="18" xfId="0" applyFont="1" applyFill="1" applyBorder="1" applyAlignment="1">
      <alignment horizontal="center" vertical="center" wrapText="1"/>
    </xf>
    <xf numFmtId="0" fontId="18" fillId="37" borderId="18" xfId="0" applyFont="1" applyFill="1" applyBorder="1" applyAlignment="1">
      <alignment horizontal="center" vertical="center" wrapText="1"/>
    </xf>
    <xf numFmtId="0" fontId="18" fillId="38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23" fillId="34" borderId="0" xfId="0" applyFont="1" applyFill="1" applyAlignment="1">
      <alignment vertical="center"/>
    </xf>
    <xf numFmtId="0" fontId="23" fillId="0" borderId="0" xfId="0" applyFont="1">
      <alignment vertical="center"/>
    </xf>
    <xf numFmtId="0" fontId="24" fillId="34" borderId="0" xfId="0" applyFont="1" applyFill="1" applyBorder="1" applyAlignment="1">
      <alignment vertical="center"/>
    </xf>
    <xf numFmtId="0" fontId="25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center" vertical="center" wrapText="1"/>
    </xf>
    <xf numFmtId="171" fontId="26" fillId="0" borderId="22" xfId="0" applyNumberFormat="1" applyFont="1" applyBorder="1" applyAlignment="1">
      <alignment horizontal="center" vertical="center" wrapText="1"/>
    </xf>
    <xf numFmtId="171" fontId="25" fillId="0" borderId="22" xfId="0" applyNumberFormat="1" applyFont="1" applyBorder="1" applyAlignment="1">
      <alignment horizontal="center" vertical="center" wrapText="1"/>
    </xf>
    <xf numFmtId="171" fontId="25" fillId="35" borderId="22" xfId="0" applyNumberFormat="1" applyFont="1" applyFill="1" applyBorder="1" applyAlignment="1">
      <alignment horizontal="center" vertical="center" wrapText="1"/>
    </xf>
    <xf numFmtId="171" fontId="25" fillId="36" borderId="22" xfId="0" applyNumberFormat="1" applyFont="1" applyFill="1" applyBorder="1" applyAlignment="1">
      <alignment horizontal="center" vertical="center" wrapText="1"/>
    </xf>
    <xf numFmtId="171" fontId="25" fillId="37" borderId="22" xfId="0" applyNumberFormat="1" applyFont="1" applyFill="1" applyBorder="1" applyAlignment="1">
      <alignment horizontal="center" vertical="center" wrapText="1"/>
    </xf>
    <xf numFmtId="171" fontId="25" fillId="38" borderId="22" xfId="0" applyNumberFormat="1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left" vertical="center"/>
    </xf>
    <xf numFmtId="0" fontId="24" fillId="34" borderId="0" xfId="0" applyFont="1" applyFill="1" applyAlignment="1">
      <alignment vertical="center"/>
    </xf>
    <xf numFmtId="0" fontId="24" fillId="0" borderId="0" xfId="0" applyFont="1">
      <alignment vertical="center"/>
    </xf>
    <xf numFmtId="0" fontId="25" fillId="0" borderId="23" xfId="0" applyFont="1" applyBorder="1" applyAlignment="1">
      <alignment horizontal="center" vertical="center"/>
    </xf>
    <xf numFmtId="0" fontId="25" fillId="0" borderId="23" xfId="0" applyFont="1" applyBorder="1" applyAlignment="1">
      <alignment horizontal="left" vertical="center"/>
    </xf>
    <xf numFmtId="171" fontId="26" fillId="0" borderId="23" xfId="0" applyNumberFormat="1" applyFont="1" applyBorder="1" applyAlignment="1">
      <alignment horizontal="center" vertical="center"/>
    </xf>
    <xf numFmtId="171" fontId="25" fillId="0" borderId="23" xfId="0" applyNumberFormat="1" applyFont="1" applyBorder="1" applyAlignment="1">
      <alignment horizontal="center" vertical="center"/>
    </xf>
    <xf numFmtId="171" fontId="25" fillId="35" borderId="23" xfId="0" applyNumberFormat="1" applyFont="1" applyFill="1" applyBorder="1" applyAlignment="1">
      <alignment horizontal="center" vertical="center"/>
    </xf>
    <xf numFmtId="171" fontId="25" fillId="36" borderId="23" xfId="0" applyNumberFormat="1" applyFont="1" applyFill="1" applyBorder="1" applyAlignment="1">
      <alignment horizontal="center" vertical="center" wrapText="1"/>
    </xf>
    <xf numFmtId="171" fontId="25" fillId="37" borderId="23" xfId="0" applyNumberFormat="1" applyFont="1" applyFill="1" applyBorder="1" applyAlignment="1">
      <alignment horizontal="center" vertical="center" wrapText="1"/>
    </xf>
    <xf numFmtId="171" fontId="25" fillId="38" borderId="23" xfId="0" applyNumberFormat="1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center" vertical="center" wrapText="1"/>
    </xf>
    <xf numFmtId="172" fontId="26" fillId="0" borderId="23" xfId="0" applyNumberFormat="1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172" fontId="28" fillId="0" borderId="23" xfId="0" applyNumberFormat="1" applyFont="1" applyBorder="1" applyAlignment="1">
      <alignment horizontal="center" vertical="center"/>
    </xf>
    <xf numFmtId="172" fontId="28" fillId="35" borderId="23" xfId="0" applyNumberFormat="1" applyFont="1" applyFill="1" applyBorder="1" applyAlignment="1">
      <alignment horizontal="center" vertical="center"/>
    </xf>
    <xf numFmtId="172" fontId="25" fillId="36" borderId="23" xfId="0" applyNumberFormat="1" applyFont="1" applyFill="1" applyBorder="1" applyAlignment="1">
      <alignment horizontal="center" vertical="center" wrapText="1"/>
    </xf>
    <xf numFmtId="172" fontId="25" fillId="37" borderId="23" xfId="0" applyNumberFormat="1" applyFont="1" applyFill="1" applyBorder="1" applyAlignment="1">
      <alignment horizontal="center" vertical="center" wrapText="1"/>
    </xf>
    <xf numFmtId="172" fontId="25" fillId="38" borderId="23" xfId="0" applyNumberFormat="1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/>
    </xf>
    <xf numFmtId="0" fontId="25" fillId="0" borderId="24" xfId="0" applyFont="1" applyBorder="1" applyAlignment="1">
      <alignment horizontal="left" vertical="center"/>
    </xf>
    <xf numFmtId="171" fontId="26" fillId="0" borderId="24" xfId="0" applyNumberFormat="1" applyFont="1" applyBorder="1" applyAlignment="1">
      <alignment horizontal="center" vertical="center"/>
    </xf>
    <xf numFmtId="171" fontId="25" fillId="0" borderId="24" xfId="0" applyNumberFormat="1" applyFont="1" applyBorder="1" applyAlignment="1">
      <alignment horizontal="center" vertical="center"/>
    </xf>
    <xf numFmtId="171" fontId="25" fillId="35" borderId="24" xfId="0" applyNumberFormat="1" applyFont="1" applyFill="1" applyBorder="1" applyAlignment="1">
      <alignment horizontal="center" vertical="center"/>
    </xf>
    <xf numFmtId="171" fontId="25" fillId="36" borderId="24" xfId="0" applyNumberFormat="1" applyFont="1" applyFill="1" applyBorder="1" applyAlignment="1">
      <alignment horizontal="center" vertical="center" wrapText="1"/>
    </xf>
    <xf numFmtId="171" fontId="25" fillId="37" borderId="24" xfId="0" applyNumberFormat="1" applyFont="1" applyFill="1" applyBorder="1" applyAlignment="1">
      <alignment horizontal="center" vertical="center" wrapText="1"/>
    </xf>
    <xf numFmtId="171" fontId="25" fillId="38" borderId="24" xfId="0" applyNumberFormat="1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left" vertical="center"/>
    </xf>
    <xf numFmtId="0" fontId="24" fillId="34" borderId="16" xfId="0" applyFont="1" applyFill="1" applyBorder="1" applyAlignment="1">
      <alignment vertical="center"/>
    </xf>
    <xf numFmtId="172" fontId="26" fillId="0" borderId="22" xfId="0" applyNumberFormat="1" applyFont="1" applyFill="1" applyBorder="1" applyAlignment="1">
      <alignment horizontal="center" vertical="center"/>
    </xf>
    <xf numFmtId="170" fontId="25" fillId="0" borderId="22" xfId="0" applyNumberFormat="1" applyFont="1" applyBorder="1" applyAlignment="1">
      <alignment horizontal="center" vertical="center"/>
    </xf>
    <xf numFmtId="170" fontId="25" fillId="35" borderId="22" xfId="0" applyNumberFormat="1" applyFont="1" applyFill="1" applyBorder="1" applyAlignment="1">
      <alignment horizontal="center" vertical="center"/>
    </xf>
    <xf numFmtId="170" fontId="25" fillId="36" borderId="22" xfId="0" applyNumberFormat="1" applyFont="1" applyFill="1" applyBorder="1" applyAlignment="1">
      <alignment horizontal="center" vertical="center"/>
    </xf>
    <xf numFmtId="170" fontId="25" fillId="37" borderId="22" xfId="0" applyNumberFormat="1" applyFont="1" applyFill="1" applyBorder="1" applyAlignment="1">
      <alignment horizontal="center" vertical="center"/>
    </xf>
    <xf numFmtId="170" fontId="25" fillId="38" borderId="22" xfId="0" applyNumberFormat="1" applyFont="1" applyFill="1" applyBorder="1" applyAlignment="1">
      <alignment horizontal="center" vertical="center"/>
    </xf>
    <xf numFmtId="0" fontId="25" fillId="0" borderId="22" xfId="0" applyFont="1" applyBorder="1" applyAlignment="1">
      <alignment horizontal="left" vertical="center"/>
    </xf>
    <xf numFmtId="0" fontId="25" fillId="0" borderId="23" xfId="0" applyFont="1" applyBorder="1" applyAlignment="1">
      <alignment vertical="center" wrapText="1"/>
    </xf>
    <xf numFmtId="0" fontId="25" fillId="0" borderId="23" xfId="0" applyFont="1" applyBorder="1" applyAlignment="1">
      <alignment horizontal="center" vertical="center" wrapText="1"/>
    </xf>
    <xf numFmtId="172" fontId="25" fillId="0" borderId="23" xfId="0" applyNumberFormat="1" applyFont="1" applyBorder="1" applyAlignment="1">
      <alignment horizontal="center" vertical="center"/>
    </xf>
    <xf numFmtId="172" fontId="25" fillId="35" borderId="23" xfId="0" applyNumberFormat="1" applyFont="1" applyFill="1" applyBorder="1" applyAlignment="1">
      <alignment horizontal="center" vertical="center"/>
    </xf>
    <xf numFmtId="172" fontId="25" fillId="36" borderId="23" xfId="0" applyNumberFormat="1" applyFont="1" applyFill="1" applyBorder="1" applyAlignment="1">
      <alignment horizontal="center" vertical="center"/>
    </xf>
    <xf numFmtId="172" fontId="25" fillId="37" borderId="23" xfId="0" applyNumberFormat="1" applyFont="1" applyFill="1" applyBorder="1" applyAlignment="1">
      <alignment horizontal="center" vertical="center"/>
    </xf>
    <xf numFmtId="172" fontId="25" fillId="38" borderId="23" xfId="0" applyNumberFormat="1" applyFont="1" applyFill="1" applyBorder="1" applyAlignment="1">
      <alignment horizontal="center" vertical="center"/>
    </xf>
    <xf numFmtId="0" fontId="27" fillId="0" borderId="23" xfId="0" applyFont="1" applyBorder="1" applyAlignment="1">
      <alignment horizontal="left" vertical="center"/>
    </xf>
    <xf numFmtId="0" fontId="25" fillId="0" borderId="23" xfId="0" applyFont="1" applyBorder="1" applyAlignment="1">
      <alignment horizontal="left" vertical="center" wrapText="1"/>
    </xf>
    <xf numFmtId="0" fontId="25" fillId="0" borderId="23" xfId="0" applyFont="1" applyBorder="1" applyAlignment="1">
      <alignment vertical="center"/>
    </xf>
    <xf numFmtId="173" fontId="25" fillId="0" borderId="23" xfId="0" applyNumberFormat="1" applyFont="1" applyBorder="1" applyAlignment="1">
      <alignment horizontal="center" vertical="center"/>
    </xf>
    <xf numFmtId="173" fontId="25" fillId="35" borderId="23" xfId="0" applyNumberFormat="1" applyFont="1" applyFill="1" applyBorder="1" applyAlignment="1">
      <alignment horizontal="center" vertical="center"/>
    </xf>
    <xf numFmtId="173" fontId="25" fillId="36" borderId="23" xfId="0" applyNumberFormat="1" applyFont="1" applyFill="1" applyBorder="1" applyAlignment="1">
      <alignment horizontal="center" vertical="center"/>
    </xf>
    <xf numFmtId="173" fontId="25" fillId="37" borderId="23" xfId="0" applyNumberFormat="1" applyFont="1" applyFill="1" applyBorder="1" applyAlignment="1">
      <alignment horizontal="center" vertical="center"/>
    </xf>
    <xf numFmtId="173" fontId="25" fillId="38" borderId="23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172" fontId="25" fillId="0" borderId="23" xfId="0" applyNumberFormat="1" applyFont="1" applyFill="1" applyBorder="1" applyAlignment="1">
      <alignment horizontal="center" vertical="center"/>
    </xf>
    <xf numFmtId="171" fontId="25" fillId="0" borderId="23" xfId="0" applyNumberFormat="1" applyFont="1" applyFill="1" applyBorder="1" applyAlignment="1">
      <alignment horizontal="center" vertical="center"/>
    </xf>
    <xf numFmtId="171" fontId="25" fillId="36" borderId="23" xfId="0" applyNumberFormat="1" applyFont="1" applyFill="1" applyBorder="1" applyAlignment="1">
      <alignment horizontal="center" vertical="center"/>
    </xf>
    <xf numFmtId="171" fontId="25" fillId="37" borderId="23" xfId="0" applyNumberFormat="1" applyFont="1" applyFill="1" applyBorder="1" applyAlignment="1">
      <alignment horizontal="center" vertical="center"/>
    </xf>
    <xf numFmtId="171" fontId="25" fillId="38" borderId="23" xfId="0" applyNumberFormat="1" applyFont="1" applyFill="1" applyBorder="1" applyAlignment="1">
      <alignment horizontal="center" vertical="center"/>
    </xf>
    <xf numFmtId="172" fontId="26" fillId="0" borderId="23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vertical="center" wrapText="1"/>
    </xf>
    <xf numFmtId="0" fontId="25" fillId="0" borderId="24" xfId="0" applyFont="1" applyBorder="1" applyAlignment="1">
      <alignment horizontal="center" vertical="center" wrapText="1"/>
    </xf>
    <xf numFmtId="171" fontId="25" fillId="36" borderId="24" xfId="0" applyNumberFormat="1" applyFont="1" applyFill="1" applyBorder="1" applyAlignment="1">
      <alignment horizontal="center" vertical="center"/>
    </xf>
    <xf numFmtId="171" fontId="25" fillId="37" borderId="24" xfId="0" applyNumberFormat="1" applyFont="1" applyFill="1" applyBorder="1" applyAlignment="1">
      <alignment horizontal="center" vertical="center"/>
    </xf>
    <xf numFmtId="171" fontId="25" fillId="38" borderId="24" xfId="0" applyNumberFormat="1" applyFont="1" applyFill="1" applyBorder="1" applyAlignment="1">
      <alignment horizontal="center" vertical="center"/>
    </xf>
    <xf numFmtId="172" fontId="26" fillId="0" borderId="22" xfId="0" applyNumberFormat="1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172" fontId="28" fillId="0" borderId="22" xfId="0" applyNumberFormat="1" applyFont="1" applyBorder="1" applyAlignment="1">
      <alignment horizontal="center" vertical="center"/>
    </xf>
    <xf numFmtId="172" fontId="28" fillId="35" borderId="22" xfId="0" applyNumberFormat="1" applyFont="1" applyFill="1" applyBorder="1" applyAlignment="1">
      <alignment horizontal="center" vertical="center"/>
    </xf>
    <xf numFmtId="172" fontId="28" fillId="36" borderId="22" xfId="0" applyNumberFormat="1" applyFont="1" applyFill="1" applyBorder="1" applyAlignment="1">
      <alignment horizontal="center" vertical="center"/>
    </xf>
    <xf numFmtId="172" fontId="28" fillId="37" borderId="22" xfId="0" applyNumberFormat="1" applyFont="1" applyFill="1" applyBorder="1" applyAlignment="1">
      <alignment horizontal="center" vertical="center"/>
    </xf>
    <xf numFmtId="172" fontId="28" fillId="38" borderId="22" xfId="0" applyNumberFormat="1" applyFont="1" applyFill="1" applyBorder="1" applyAlignment="1">
      <alignment horizontal="center" vertical="center"/>
    </xf>
    <xf numFmtId="0" fontId="25" fillId="0" borderId="22" xfId="0" applyFont="1" applyBorder="1" applyAlignment="1">
      <alignment vertical="center"/>
    </xf>
    <xf numFmtId="170" fontId="26" fillId="0" borderId="23" xfId="0" applyNumberFormat="1" applyFont="1" applyBorder="1" applyAlignment="1">
      <alignment horizontal="center" vertical="center"/>
    </xf>
    <xf numFmtId="170" fontId="25" fillId="0" borderId="23" xfId="0" applyNumberFormat="1" applyFont="1" applyBorder="1" applyAlignment="1">
      <alignment horizontal="center" vertical="center"/>
    </xf>
    <xf numFmtId="170" fontId="25" fillId="35" borderId="23" xfId="0" applyNumberFormat="1" applyFont="1" applyFill="1" applyBorder="1" applyAlignment="1">
      <alignment horizontal="center" vertical="center"/>
    </xf>
    <xf numFmtId="170" fontId="25" fillId="36" borderId="23" xfId="0" applyNumberFormat="1" applyFont="1" applyFill="1" applyBorder="1" applyAlignment="1">
      <alignment horizontal="center" vertical="center"/>
    </xf>
    <xf numFmtId="170" fontId="25" fillId="37" borderId="23" xfId="0" applyNumberFormat="1" applyFont="1" applyFill="1" applyBorder="1" applyAlignment="1">
      <alignment horizontal="center" vertical="center"/>
    </xf>
    <xf numFmtId="170" fontId="25" fillId="38" borderId="23" xfId="0" applyNumberFormat="1" applyFont="1" applyFill="1" applyBorder="1" applyAlignment="1">
      <alignment horizontal="center" vertical="center"/>
    </xf>
    <xf numFmtId="169" fontId="28" fillId="0" borderId="23" xfId="0" applyNumberFormat="1" applyFont="1" applyBorder="1" applyAlignment="1">
      <alignment horizontal="center" vertical="center"/>
    </xf>
    <xf numFmtId="172" fontId="28" fillId="36" borderId="23" xfId="0" applyNumberFormat="1" applyFont="1" applyFill="1" applyBorder="1" applyAlignment="1">
      <alignment horizontal="center" vertical="center"/>
    </xf>
    <xf numFmtId="172" fontId="28" fillId="37" borderId="23" xfId="0" applyNumberFormat="1" applyFont="1" applyFill="1" applyBorder="1" applyAlignment="1">
      <alignment horizontal="center" vertical="center"/>
    </xf>
    <xf numFmtId="172" fontId="28" fillId="38" borderId="23" xfId="0" applyNumberFormat="1" applyFont="1" applyFill="1" applyBorder="1" applyAlignment="1">
      <alignment horizontal="center" vertical="center"/>
    </xf>
    <xf numFmtId="0" fontId="25" fillId="0" borderId="24" xfId="0" applyFont="1" applyBorder="1" applyAlignment="1">
      <alignment horizontal="left" vertical="center" wrapText="1"/>
    </xf>
    <xf numFmtId="172" fontId="25" fillId="0" borderId="22" xfId="0" applyNumberFormat="1" applyFont="1" applyBorder="1" applyAlignment="1">
      <alignment horizontal="center" vertical="center"/>
    </xf>
    <xf numFmtId="172" fontId="25" fillId="35" borderId="22" xfId="0" applyNumberFormat="1" applyFont="1" applyFill="1" applyBorder="1" applyAlignment="1">
      <alignment horizontal="center" vertical="center"/>
    </xf>
    <xf numFmtId="172" fontId="25" fillId="36" borderId="22" xfId="0" applyNumberFormat="1" applyFont="1" applyFill="1" applyBorder="1" applyAlignment="1">
      <alignment horizontal="center" vertical="center"/>
    </xf>
    <xf numFmtId="172" fontId="25" fillId="37" borderId="22" xfId="0" applyNumberFormat="1" applyFont="1" applyFill="1" applyBorder="1" applyAlignment="1">
      <alignment horizontal="center" vertical="center"/>
    </xf>
    <xf numFmtId="172" fontId="25" fillId="38" borderId="22" xfId="0" applyNumberFormat="1" applyFont="1" applyFill="1" applyBorder="1" applyAlignment="1">
      <alignment horizontal="center" vertical="center"/>
    </xf>
    <xf numFmtId="171" fontId="28" fillId="0" borderId="23" xfId="0" applyNumberFormat="1" applyFont="1" applyBorder="1" applyAlignment="1">
      <alignment horizontal="center" vertical="center"/>
    </xf>
    <xf numFmtId="171" fontId="28" fillId="35" borderId="23" xfId="0" applyNumberFormat="1" applyFont="1" applyFill="1" applyBorder="1" applyAlignment="1">
      <alignment horizontal="center" vertical="center"/>
    </xf>
    <xf numFmtId="171" fontId="28" fillId="36" borderId="23" xfId="0" applyNumberFormat="1" applyFont="1" applyFill="1" applyBorder="1" applyAlignment="1">
      <alignment horizontal="center" vertical="center"/>
    </xf>
    <xf numFmtId="171" fontId="28" fillId="37" borderId="23" xfId="0" applyNumberFormat="1" applyFont="1" applyFill="1" applyBorder="1" applyAlignment="1">
      <alignment horizontal="center" vertical="center"/>
    </xf>
    <xf numFmtId="171" fontId="28" fillId="38" borderId="23" xfId="0" applyNumberFormat="1" applyFont="1" applyFill="1" applyBorder="1" applyAlignment="1">
      <alignment horizontal="center" vertical="center"/>
    </xf>
    <xf numFmtId="173" fontId="28" fillId="35" borderId="23" xfId="0" applyNumberFormat="1" applyFont="1" applyFill="1" applyBorder="1" applyAlignment="1">
      <alignment horizontal="center" vertical="center"/>
    </xf>
    <xf numFmtId="173" fontId="28" fillId="36" borderId="23" xfId="0" applyNumberFormat="1" applyFont="1" applyFill="1" applyBorder="1" applyAlignment="1">
      <alignment horizontal="center" vertical="center"/>
    </xf>
    <xf numFmtId="173" fontId="28" fillId="37" borderId="23" xfId="0" applyNumberFormat="1" applyFont="1" applyFill="1" applyBorder="1" applyAlignment="1">
      <alignment horizontal="center" vertical="center"/>
    </xf>
    <xf numFmtId="173" fontId="28" fillId="38" borderId="23" xfId="0" applyNumberFormat="1" applyFont="1" applyFill="1" applyBorder="1" applyAlignment="1">
      <alignment horizontal="center" vertical="center"/>
    </xf>
    <xf numFmtId="171" fontId="26" fillId="0" borderId="23" xfId="0" applyNumberFormat="1" applyFont="1" applyFill="1" applyBorder="1" applyAlignment="1">
      <alignment horizontal="center" vertical="center"/>
    </xf>
    <xf numFmtId="172" fontId="26" fillId="0" borderId="24" xfId="0" applyNumberFormat="1" applyFont="1" applyBorder="1" applyAlignment="1">
      <alignment horizontal="center" vertical="center"/>
    </xf>
    <xf numFmtId="172" fontId="25" fillId="0" borderId="24" xfId="0" applyNumberFormat="1" applyFont="1" applyBorder="1" applyAlignment="1">
      <alignment horizontal="center" vertical="center"/>
    </xf>
    <xf numFmtId="172" fontId="25" fillId="35" borderId="24" xfId="0" applyNumberFormat="1" applyFont="1" applyFill="1" applyBorder="1" applyAlignment="1">
      <alignment horizontal="center" vertical="center"/>
    </xf>
    <xf numFmtId="172" fontId="25" fillId="36" borderId="24" xfId="0" applyNumberFormat="1" applyFont="1" applyFill="1" applyBorder="1" applyAlignment="1">
      <alignment horizontal="center" vertical="center"/>
    </xf>
    <xf numFmtId="172" fontId="25" fillId="37" borderId="24" xfId="0" applyNumberFormat="1" applyFont="1" applyFill="1" applyBorder="1" applyAlignment="1">
      <alignment horizontal="center" vertical="center"/>
    </xf>
    <xf numFmtId="172" fontId="25" fillId="38" borderId="24" xfId="0" applyNumberFormat="1" applyFont="1" applyFill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19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170" fontId="26" fillId="0" borderId="33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170" fontId="25" fillId="0" borderId="27" xfId="0" applyNumberFormat="1" applyFont="1" applyBorder="1" applyAlignment="1">
      <alignment horizontal="center" vertical="center"/>
    </xf>
    <xf numFmtId="170" fontId="25" fillId="0" borderId="19" xfId="0" applyNumberFormat="1" applyFont="1" applyBorder="1" applyAlignment="1">
      <alignment horizontal="center" vertical="center"/>
    </xf>
    <xf numFmtId="174" fontId="25" fillId="35" borderId="21" xfId="0" applyNumberFormat="1" applyFont="1" applyFill="1" applyBorder="1" applyAlignment="1">
      <alignment horizontal="center" vertical="center"/>
    </xf>
    <xf numFmtId="174" fontId="25" fillId="39" borderId="21" xfId="0" applyNumberFormat="1" applyFont="1" applyFill="1" applyBorder="1" applyAlignment="1">
      <alignment horizontal="center" vertical="center"/>
    </xf>
    <xf numFmtId="174" fontId="25" fillId="37" borderId="21" xfId="0" applyNumberFormat="1" applyFont="1" applyFill="1" applyBorder="1" applyAlignment="1">
      <alignment horizontal="center" vertical="center"/>
    </xf>
    <xf numFmtId="174" fontId="25" fillId="38" borderId="34" xfId="0" applyNumberFormat="1" applyFont="1" applyFill="1" applyBorder="1" applyAlignment="1">
      <alignment horizontal="center" vertical="center"/>
    </xf>
    <xf numFmtId="0" fontId="25" fillId="0" borderId="19" xfId="0" applyFont="1" applyBorder="1" applyAlignment="1">
      <alignment horizontal="left" vertical="center"/>
    </xf>
    <xf numFmtId="0" fontId="28" fillId="0" borderId="13" xfId="0" applyFont="1" applyBorder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28" fillId="0" borderId="26" xfId="0" applyFont="1" applyBorder="1" applyAlignment="1">
      <alignment vertical="center"/>
    </xf>
    <xf numFmtId="0" fontId="28" fillId="0" borderId="25" xfId="0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/>
    </xf>
    <xf numFmtId="0" fontId="25" fillId="0" borderId="14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7" fillId="0" borderId="17" xfId="0" applyFont="1" applyBorder="1" applyAlignment="1">
      <alignment vertical="center"/>
    </xf>
    <xf numFmtId="0" fontId="27" fillId="0" borderId="17" xfId="0" applyFont="1" applyBorder="1" applyAlignment="1">
      <alignment horizontal="center" vertical="center"/>
    </xf>
    <xf numFmtId="0" fontId="27" fillId="0" borderId="28" xfId="0" applyFont="1" applyBorder="1" applyAlignment="1">
      <alignment vertical="center"/>
    </xf>
    <xf numFmtId="0" fontId="27" fillId="0" borderId="32" xfId="0" applyFont="1" applyBorder="1" applyAlignment="1">
      <alignment horizontal="center" vertical="center"/>
    </xf>
    <xf numFmtId="0" fontId="25" fillId="0" borderId="17" xfId="0" applyFont="1" applyBorder="1" applyAlignment="1">
      <alignment horizontal="left" vertical="center"/>
    </xf>
    <xf numFmtId="171" fontId="26" fillId="40" borderId="23" xfId="0" applyNumberFormat="1" applyFont="1" applyFill="1" applyBorder="1" applyAlignment="1">
      <alignment horizontal="center" vertical="center"/>
    </xf>
  </cellXfs>
  <cellStyles count="55">
    <cellStyle name="20 % - Accent1" xfId="31" builtinId="30" customBuiltin="1"/>
    <cellStyle name="20 % - Accent2" xfId="35" builtinId="34" customBuiltin="1"/>
    <cellStyle name="20 % - Accent3" xfId="39" builtinId="38" customBuiltin="1"/>
    <cellStyle name="20 % - Accent4" xfId="43" builtinId="42" customBuiltin="1"/>
    <cellStyle name="20 % - Accent5" xfId="47" builtinId="46" customBuiltin="1"/>
    <cellStyle name="20 % - Accent6" xfId="51" builtinId="50" customBuiltin="1"/>
    <cellStyle name="40 % - Accent1" xfId="32" builtinId="31" customBuiltin="1"/>
    <cellStyle name="40 % - Accent2" xfId="36" builtinId="35" customBuiltin="1"/>
    <cellStyle name="40 % - Accent3" xfId="40" builtinId="39" customBuiltin="1"/>
    <cellStyle name="40 % - Accent4" xfId="44" builtinId="43" customBuiltin="1"/>
    <cellStyle name="40 % - Accent5" xfId="48" builtinId="47" customBuiltin="1"/>
    <cellStyle name="40 % - Accent6" xfId="52" builtinId="51" customBuiltin="1"/>
    <cellStyle name="60 % - Accent1" xfId="33" builtinId="32" customBuiltin="1"/>
    <cellStyle name="60 % - Accent2" xfId="37" builtinId="36" customBuiltin="1"/>
    <cellStyle name="60 % - Accent3" xfId="41" builtinId="40" customBuiltin="1"/>
    <cellStyle name="60 % - Accent4" xfId="45" builtinId="44" customBuiltin="1"/>
    <cellStyle name="60 % - Accent5" xfId="49" builtinId="48" customBuiltin="1"/>
    <cellStyle name="60 % - Accent6" xfId="53" builtinId="52" customBuiltin="1"/>
    <cellStyle name="Accent1" xfId="30" builtinId="29" customBuiltin="1"/>
    <cellStyle name="Accent2" xfId="34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Avertissement" xfId="27" builtinId="11" customBuiltin="1"/>
    <cellStyle name="Bordure d’inventaire personnel" xfId="5" xr:uid="{00000000-0005-0000-0000-000019000000}"/>
    <cellStyle name="Bordure de l’en-tête" xfId="9" xr:uid="{00000000-0005-0000-0000-00001A000000}"/>
    <cellStyle name="Bordure droite" xfId="11" xr:uid="{00000000-0005-0000-0000-00001B000000}"/>
    <cellStyle name="Bordure gauche" xfId="10" xr:uid="{00000000-0005-0000-0000-00001C000000}"/>
    <cellStyle name="Calcul" xfId="24" builtinId="22" customBuiltin="1"/>
    <cellStyle name="Cellule liée" xfId="25" builtinId="24" customBuiltin="1"/>
    <cellStyle name="Description de l’élément" xfId="7" xr:uid="{00000000-0005-0000-0000-000020000000}"/>
    <cellStyle name="Entrée" xfId="22" builtinId="20" customBuiltin="1"/>
    <cellStyle name="Excel Built-in Hyperlink" xfId="54" xr:uid="{00000000-0005-0000-0000-000022000000}"/>
    <cellStyle name="Insatisfaisant" xfId="20" builtinId="27" customBuiltin="1"/>
    <cellStyle name="Milliers" xfId="14" builtinId="3" customBuiltin="1"/>
    <cellStyle name="Milliers [0]" xfId="15" builtinId="6" customBuiltin="1"/>
    <cellStyle name="Mise en forme de contact" xfId="12" xr:uid="{00000000-0005-0000-0000-000027000000}"/>
    <cellStyle name="Monétaire" xfId="13" builtinId="4" customBuiltin="1"/>
    <cellStyle name="Monétaire [0]" xfId="16" builtinId="7" customBuiltin="1"/>
    <cellStyle name="Neutre" xfId="21" builtinId="28" customBuiltin="1"/>
    <cellStyle name="Normal" xfId="0" builtinId="0" customBuiltin="1"/>
    <cellStyle name="Note" xfId="28" builtinId="10" customBuiltin="1"/>
    <cellStyle name="Pourcentage" xfId="17" builtinId="5" customBuiltin="1"/>
    <cellStyle name="Satisfaisant" xfId="19" builtinId="26" customBuiltin="1"/>
    <cellStyle name="Sortie" xfId="23" builtinId="21" customBuiltin="1"/>
    <cellStyle name="Texte explicatif" xfId="29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18" builtinId="19" customBuiltin="1"/>
    <cellStyle name="Total" xfId="6" builtinId="25" customBuiltin="1"/>
    <cellStyle name="Valeur de l’élément" xfId="8" xr:uid="{00000000-0005-0000-0000-000036000000}"/>
    <cellStyle name="Vérification" xfId="26" builtinId="23" customBuiltin="1"/>
  </cellStyles>
  <dxfs count="24">
    <dxf>
      <font>
        <strike val="0"/>
        <outline val="0"/>
        <shadow val="0"/>
        <u val="none"/>
        <vertAlign val="baseline"/>
        <sz val="1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3"/>
        <name val="Calibri"/>
        <family val="2"/>
        <scheme val="minor"/>
      </font>
      <border diagonalUp="0" diagonalDown="0" outline="0">
        <left style="thick">
          <color auto="1"/>
        </left>
        <right style="thick">
          <color auto="1"/>
        </right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border>
        <bottom style="thick">
          <color auto="1"/>
        </bottom>
      </border>
    </dxf>
    <dxf>
      <font>
        <b/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b/>
        <i val="0"/>
        <color theme="0"/>
      </font>
      <fill>
        <patternFill patternType="solid">
          <fgColor theme="1"/>
          <bgColor theme="3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/>
      </border>
    </dxf>
    <dxf>
      <font>
        <b/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b/>
        <i val="0"/>
        <color theme="0"/>
      </font>
      <fill>
        <patternFill patternType="solid">
          <fgColor theme="1"/>
          <bgColor theme="3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/>
      </border>
    </dxf>
  </dxfs>
  <tableStyles count="2" defaultPivotStyle="PivotStyleLight16">
    <tableStyle name="Inventaire personnel" pivot="0" count="3" xr9:uid="{00000000-0011-0000-FFFF-FFFF00000000}">
      <tableStyleElement type="wholeTable" dxfId="23"/>
      <tableStyleElement type="headerRow" dxfId="22"/>
      <tableStyleElement type="totalRow" dxfId="21"/>
    </tableStyle>
    <tableStyle name="Inventaire personnel 2" pivot="0" count="3" xr9:uid="{00000000-0011-0000-FFFF-FFFF01000000}">
      <tableStyleElement type="wholeTable" dxfId="20"/>
      <tableStyleElement type="headerRow" dxfId="19"/>
      <tableStyleElement type="total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microsoft.com/office/2007/relationships/slicerCache" Target="slicerCaches/slicerCache2.xml"/><Relationship Id="rId7" Type="http://schemas.openxmlformats.org/officeDocument/2006/relationships/styles" Target="styles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4.xml"/><Relationship Id="rId4" Type="http://schemas.microsoft.com/office/2007/relationships/slicerCache" Target="slicerCaches/slicerCache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561549</xdr:colOff>
      <xdr:row>0</xdr:row>
      <xdr:rowOff>329847</xdr:rowOff>
    </xdr:from>
    <xdr:to>
      <xdr:col>10</xdr:col>
      <xdr:colOff>359377</xdr:colOff>
      <xdr:row>1</xdr:row>
      <xdr:rowOff>536222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E69C27E-EA42-1242-AB38-43F8DA4D3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35660" y="329847"/>
          <a:ext cx="4835494" cy="1645708"/>
        </a:xfrm>
        <a:prstGeom prst="rect">
          <a:avLst/>
        </a:prstGeom>
      </xdr:spPr>
    </xdr:pic>
    <xdr:clientData/>
  </xdr:twoCellAnchor>
  <xdr:twoCellAnchor editAs="oneCell">
    <xdr:from>
      <xdr:col>10</xdr:col>
      <xdr:colOff>156985</xdr:colOff>
      <xdr:row>0</xdr:row>
      <xdr:rowOff>287037</xdr:rowOff>
    </xdr:from>
    <xdr:to>
      <xdr:col>14</xdr:col>
      <xdr:colOff>242163</xdr:colOff>
      <xdr:row>1</xdr:row>
      <xdr:rowOff>522197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1B9C06D0-B845-E440-80D1-EED7719ED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076207" y="287037"/>
          <a:ext cx="4939400" cy="1674493"/>
        </a:xfrm>
        <a:prstGeom prst="rect">
          <a:avLst/>
        </a:prstGeom>
      </xdr:spPr>
    </xdr:pic>
    <xdr:clientData/>
  </xdr:twoCellAnchor>
  <xdr:twoCellAnchor editAs="oneCell">
    <xdr:from>
      <xdr:col>10</xdr:col>
      <xdr:colOff>25142</xdr:colOff>
      <xdr:row>1</xdr:row>
      <xdr:rowOff>37372</xdr:rowOff>
    </xdr:from>
    <xdr:to>
      <xdr:col>14</xdr:col>
      <xdr:colOff>199850</xdr:colOff>
      <xdr:row>3</xdr:row>
      <xdr:rowOff>93487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B27E6CE4-1969-AB4A-9198-5EBA5431F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944364" y="1476705"/>
          <a:ext cx="5028930" cy="1707115"/>
        </a:xfrm>
        <a:prstGeom prst="rect">
          <a:avLst/>
        </a:prstGeom>
      </xdr:spPr>
    </xdr:pic>
    <xdr:clientData/>
  </xdr:twoCellAnchor>
  <xdr:twoCellAnchor editAs="oneCell">
    <xdr:from>
      <xdr:col>13</xdr:col>
      <xdr:colOff>508001</xdr:colOff>
      <xdr:row>0</xdr:row>
      <xdr:rowOff>223346</xdr:rowOff>
    </xdr:from>
    <xdr:to>
      <xdr:col>15</xdr:col>
      <xdr:colOff>395900</xdr:colOff>
      <xdr:row>1</xdr:row>
      <xdr:rowOff>481840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448A3326-3A59-6048-8B76-8C9732B63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235334" y="223346"/>
          <a:ext cx="5080788" cy="1697827"/>
        </a:xfrm>
        <a:prstGeom prst="rect">
          <a:avLst/>
        </a:prstGeom>
      </xdr:spPr>
    </xdr:pic>
    <xdr:clientData/>
  </xdr:twoCellAnchor>
  <xdr:twoCellAnchor editAs="oneCell">
    <xdr:from>
      <xdr:col>13</xdr:col>
      <xdr:colOff>585767</xdr:colOff>
      <xdr:row>1</xdr:row>
      <xdr:rowOff>26791</xdr:rowOff>
    </xdr:from>
    <xdr:to>
      <xdr:col>15</xdr:col>
      <xdr:colOff>340430</xdr:colOff>
      <xdr:row>3</xdr:row>
      <xdr:rowOff>43285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385AE26B-B9E2-7349-8A70-FD16BCE80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0313100" y="1466124"/>
          <a:ext cx="4947552" cy="1667494"/>
        </a:xfrm>
        <a:prstGeom prst="rect">
          <a:avLst/>
        </a:prstGeom>
      </xdr:spPr>
    </xdr:pic>
    <xdr:clientData/>
  </xdr:twoCellAnchor>
  <xdr:twoCellAnchor editAs="oneCell">
    <xdr:from>
      <xdr:col>5</xdr:col>
      <xdr:colOff>966256</xdr:colOff>
      <xdr:row>1</xdr:row>
      <xdr:rowOff>719667</xdr:rowOff>
    </xdr:from>
    <xdr:to>
      <xdr:col>7</xdr:col>
      <xdr:colOff>28221</xdr:colOff>
      <xdr:row>3</xdr:row>
      <xdr:rowOff>30232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A4F2FDF-580F-E344-B37E-D9B6D19A3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334145" y="2159000"/>
          <a:ext cx="1291521" cy="961565"/>
        </a:xfrm>
        <a:prstGeom prst="rect">
          <a:avLst/>
        </a:prstGeom>
      </xdr:spPr>
    </xdr:pic>
    <xdr:clientData/>
  </xdr:twoCellAnchor>
  <xdr:twoCellAnchor editAs="oneCell">
    <xdr:from>
      <xdr:col>4</xdr:col>
      <xdr:colOff>1821729</xdr:colOff>
      <xdr:row>1</xdr:row>
      <xdr:rowOff>402326</xdr:rowOff>
    </xdr:from>
    <xdr:to>
      <xdr:col>6</xdr:col>
      <xdr:colOff>532307</xdr:colOff>
      <xdr:row>4</xdr:row>
      <xdr:rowOff>42865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233A4E0-B9D9-C349-A55C-2F89D812B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14284300">
          <a:off x="8227448" y="1842384"/>
          <a:ext cx="1517317" cy="1515867"/>
        </a:xfrm>
        <a:prstGeom prst="rect">
          <a:avLst/>
        </a:prstGeom>
      </xdr:spPr>
    </xdr:pic>
    <xdr:clientData/>
  </xdr:twoCellAnchor>
  <xdr:twoCellAnchor editAs="absolute">
    <xdr:from>
      <xdr:col>0</xdr:col>
      <xdr:colOff>81844</xdr:colOff>
      <xdr:row>0</xdr:row>
      <xdr:rowOff>108655</xdr:rowOff>
    </xdr:from>
    <xdr:to>
      <xdr:col>1</xdr:col>
      <xdr:colOff>56444</xdr:colOff>
      <xdr:row>0</xdr:row>
      <xdr:rowOff>1227666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Jour">
              <a:extLst>
                <a:ext uri="{FF2B5EF4-FFF2-40B4-BE49-F238E27FC236}">
                  <a16:creationId xmlns:a16="http://schemas.microsoft.com/office/drawing/2014/main" id="{13F82A68-C1BE-8646-98DC-563F6F8EF04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ou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844" y="108655"/>
              <a:ext cx="1827036" cy="111901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/>
  </xdr:twoCellAnchor>
  <xdr:twoCellAnchor editAs="absolute">
    <xdr:from>
      <xdr:col>0</xdr:col>
      <xdr:colOff>98779</xdr:colOff>
      <xdr:row>0</xdr:row>
      <xdr:rowOff>1381478</xdr:rowOff>
    </xdr:from>
    <xdr:to>
      <xdr:col>1</xdr:col>
      <xdr:colOff>28223</xdr:colOff>
      <xdr:row>3</xdr:row>
      <xdr:rowOff>14111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0" name="repas">
              <a:extLst>
                <a:ext uri="{FF2B5EF4-FFF2-40B4-BE49-F238E27FC236}">
                  <a16:creationId xmlns:a16="http://schemas.microsoft.com/office/drawing/2014/main" id="{5EDC1803-AE5B-A549-8377-40106BA442B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pa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8778" y="1381478"/>
              <a:ext cx="1827036" cy="171943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/>
  </xdr:twoCellAnchor>
  <xdr:twoCellAnchor editAs="absolute">
    <xdr:from>
      <xdr:col>1</xdr:col>
      <xdr:colOff>170393</xdr:colOff>
      <xdr:row>0</xdr:row>
      <xdr:rowOff>114301</xdr:rowOff>
    </xdr:from>
    <xdr:to>
      <xdr:col>2</xdr:col>
      <xdr:colOff>959556</xdr:colOff>
      <xdr:row>3</xdr:row>
      <xdr:rowOff>14112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12" name="Désignation 2">
              <a:extLst>
                <a:ext uri="{FF2B5EF4-FFF2-40B4-BE49-F238E27FC236}">
                  <a16:creationId xmlns:a16="http://schemas.microsoft.com/office/drawing/2014/main" id="{792C3F20-D96E-4E46-9D1A-B4C1860C869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ésignation 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83949" y="114301"/>
              <a:ext cx="1791051" cy="299014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53</xdr:row>
      <xdr:rowOff>167572</xdr:rowOff>
    </xdr:from>
    <xdr:to>
      <xdr:col>1</xdr:col>
      <xdr:colOff>47851</xdr:colOff>
      <xdr:row>57</xdr:row>
      <xdr:rowOff>201083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389F681E-38F3-DA4A-A82A-0AC66E8C5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8550822"/>
          <a:ext cx="1263171" cy="927803"/>
        </a:xfrm>
        <a:prstGeom prst="rect">
          <a:avLst/>
        </a:prstGeom>
      </xdr:spPr>
    </xdr:pic>
    <xdr:clientData/>
  </xdr:twoCellAnchor>
  <xdr:twoCellAnchor editAs="absolute">
    <xdr:from>
      <xdr:col>3</xdr:col>
      <xdr:colOff>84666</xdr:colOff>
      <xdr:row>0</xdr:row>
      <xdr:rowOff>112537</xdr:rowOff>
    </xdr:from>
    <xdr:to>
      <xdr:col>3</xdr:col>
      <xdr:colOff>2670526</xdr:colOff>
      <xdr:row>0</xdr:row>
      <xdr:rowOff>959557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14" name="Liste des courses, Mettre un X">
              <a:extLst>
                <a:ext uri="{FF2B5EF4-FFF2-40B4-BE49-F238E27FC236}">
                  <a16:creationId xmlns:a16="http://schemas.microsoft.com/office/drawing/2014/main" id="{0D3F9D99-9C2E-0143-BF02-2977E39DD3D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iste des courses, Mettre un X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30222" y="112537"/>
              <a:ext cx="2585860" cy="8470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762001</xdr:colOff>
      <xdr:row>0</xdr:row>
      <xdr:rowOff>1001889</xdr:rowOff>
    </xdr:from>
    <xdr:to>
      <xdr:col>3</xdr:col>
      <xdr:colOff>1676401</xdr:colOff>
      <xdr:row>1</xdr:row>
      <xdr:rowOff>476956</xdr:rowOff>
    </xdr:to>
    <xdr:pic>
      <xdr:nvPicPr>
        <xdr:cNvPr id="18" name="Graphique 17" descr="Liste de vérification">
          <a:extLst>
            <a:ext uri="{FF2B5EF4-FFF2-40B4-BE49-F238E27FC236}">
              <a16:creationId xmlns:a16="http://schemas.microsoft.com/office/drawing/2014/main" id="{A21F8C1B-9497-6D40-AF3A-C444C03C3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4078112" y="1001889"/>
          <a:ext cx="914400" cy="914400"/>
        </a:xfrm>
        <a:prstGeom prst="rect">
          <a:avLst/>
        </a:prstGeom>
      </xdr:spPr>
    </xdr:pic>
    <xdr:clientData/>
  </xdr:twoCellAnchor>
  <xdr:twoCellAnchor>
    <xdr:from>
      <xdr:col>4</xdr:col>
      <xdr:colOff>688622</xdr:colOff>
      <xdr:row>0</xdr:row>
      <xdr:rowOff>141110</xdr:rowOff>
    </xdr:from>
    <xdr:to>
      <xdr:col>5</xdr:col>
      <xdr:colOff>959555</xdr:colOff>
      <xdr:row>0</xdr:row>
      <xdr:rowOff>1227667</xdr:rowOff>
    </xdr:to>
    <xdr:sp macro="" textlink="">
      <xdr:nvSpPr>
        <xdr:cNvPr id="19" name="Bulle rectangulaire à coins arrondis 18">
          <a:extLst>
            <a:ext uri="{FF2B5EF4-FFF2-40B4-BE49-F238E27FC236}">
              <a16:creationId xmlns:a16="http://schemas.microsoft.com/office/drawing/2014/main" id="{C375FDF6-B884-C642-9E66-7F7136BE0879}"/>
            </a:ext>
          </a:extLst>
        </xdr:cNvPr>
        <xdr:cNvSpPr/>
      </xdr:nvSpPr>
      <xdr:spPr>
        <a:xfrm>
          <a:off x="7024511" y="141110"/>
          <a:ext cx="1936044" cy="1086557"/>
        </a:xfrm>
        <a:prstGeom prst="wedgeRoundRectCallout">
          <a:avLst>
            <a:gd name="adj1" fmla="val -105693"/>
            <a:gd name="adj2" fmla="val -1495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200">
              <a:solidFill>
                <a:schemeClr val="tx1"/>
              </a:solidFill>
            </a:rPr>
            <a:t>Pour Obtenir votre liste de Courses, mettre un X en colonne F sur les lignes concernées et filtrer sur X </a:t>
          </a:r>
        </a:p>
      </xdr:txBody>
    </xdr:sp>
    <xdr:clientData/>
  </xdr:twoCellAnchor>
  <xdr:twoCellAnchor editAs="oneCell">
    <xdr:from>
      <xdr:col>14</xdr:col>
      <xdr:colOff>2582334</xdr:colOff>
      <xdr:row>2</xdr:row>
      <xdr:rowOff>70555</xdr:rowOff>
    </xdr:from>
    <xdr:to>
      <xdr:col>14</xdr:col>
      <xdr:colOff>3668889</xdr:colOff>
      <xdr:row>2</xdr:row>
      <xdr:rowOff>461226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4EE171DB-274F-0D40-9D55-0C3C13CC5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3622001" y="2370666"/>
          <a:ext cx="1086555" cy="390671"/>
        </a:xfrm>
        <a:prstGeom prst="rect">
          <a:avLst/>
        </a:prstGeom>
      </xdr:spPr>
    </xdr:pic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Jour" xr10:uid="{D679443E-442C-5846-9FB0-CE9AA9469B6B}" sourceName="Jour">
  <extLst>
    <x:ext xmlns:x15="http://schemas.microsoft.com/office/spreadsheetml/2010/11/main" uri="{2F2917AC-EB37-4324-AD4E-5DD8C200BD13}">
      <x15:tableSlicerCache tableId="3" column="1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repas" xr10:uid="{F97A9048-39C6-F244-9A97-0A63EC48471B}" sourceName="Repas">
  <extLst>
    <x:ext xmlns:x15="http://schemas.microsoft.com/office/spreadsheetml/2010/11/main" uri="{2F2917AC-EB37-4324-AD4E-5DD8C200BD13}">
      <x15:tableSlicerCache tableId="3" column="2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Désignation_2" xr10:uid="{597F91C7-616B-4C47-B621-8A1F88141A5B}" sourceName="Type">
  <extLst>
    <x:ext xmlns:x15="http://schemas.microsoft.com/office/spreadsheetml/2010/11/main" uri="{2F2917AC-EB37-4324-AD4E-5DD8C200BD13}">
      <x15:tableSlicerCache tableId="3" column="18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Liste_des_courses__Mettre_un_X" xr10:uid="{8C25CBE5-A9A6-0D48-AC9B-16E12B3D87AF}" sourceName="Liste des Courses">
  <extLst>
    <x:ext xmlns:x15="http://schemas.microsoft.com/office/spreadsheetml/2010/11/main" uri="{2F2917AC-EB37-4324-AD4E-5DD8C200BD13}">
      <x15:tableSlicerCache tableId="3" column="19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Jour" xr10:uid="{E67742B2-C0E8-F645-AB04-3A41697AA994}" cache="Segment_Jour" caption="Jour" rowHeight="230716"/>
  <slicer name="repas" xr10:uid="{E03F3DB4-E939-064E-9D02-768961735780}" cache="Segment_repas" caption="Repas" rowHeight="230716"/>
  <slicer name="Désignation 2" xr10:uid="{D5752571-1580-F848-9E86-629A1806D911}" cache="Segment_Désignation_2" caption="Type" startItem="13" rowHeight="230716"/>
  <slicer name="Liste des courses, Mettre un X" xr10:uid="{F7C30A4B-FC06-8B42-84F6-3B45F7BD704F}" cache="Segment_Liste_des_courses__Mettre_un_X" caption="Liste des Courses" rowHeight="230716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060460F-EA9B-1F40-8B76-701BEF389168}" name="Tableau3" displayName="Tableau3" ref="B5:O58" totalsRowShown="0" headerRowDxfId="15" dataDxfId="0" headerRowBorderDxfId="17" tableBorderDxfId="16">
  <autoFilter ref="B5:O58" xr:uid="{B060460F-EA9B-1F40-8B76-701BEF389168}"/>
  <tableColumns count="14">
    <tableColumn id="1" xr3:uid="{E9BE05C7-D2F9-EB4B-9012-F0AA49D84253}" name="Jour" dataDxfId="14"/>
    <tableColumn id="2" xr3:uid="{5D43708E-22E5-864A-9B4D-5ACFF4D3A00B}" name="Repas" dataDxfId="13"/>
    <tableColumn id="3" xr3:uid="{DA73FC4F-3E9F-AB40-AFC3-2656C89D3319}" name="Désignation " dataDxfId="12"/>
    <tableColumn id="18" xr3:uid="{F99DD942-7BF2-EC4B-87E8-AB044719FAF4}" name="Type" dataDxfId="11"/>
    <tableColumn id="19" xr3:uid="{FBBCE3E2-B028-1449-AB38-B1F2BAE0E2D2}" name="Liste des Courses" dataDxfId="10"/>
    <tableColumn id="4" xr3:uid="{F722EAD6-91F1-6C4D-BB1D-7276DF437BAD}" name="stock actuel" dataDxfId="9"/>
    <tableColumn id="5" xr3:uid="{B2714A77-38ED-184A-A6E8-9FB89AE11E43}" name="Désignation et calcul" dataDxfId="8"/>
    <tableColumn id="6" xr3:uid="{679B3D5C-59CF-0C44-90AA-EA29A3CB1BAC}" name="quantité unitaire Farf + Louv/Jean" dataDxfId="7"/>
    <tableColumn id="7" xr3:uid="{FA380C8B-9469-E143-8667-26B5F84F6F9A}" name="quantité unitaire  SG + Piok" dataDxfId="6"/>
    <tableColumn id="9" xr3:uid="{55EB99F4-EE8A-2947-B8CB-E76994CB9597}" name="Farfadets" dataDxfId="5"/>
    <tableColumn id="11" xr3:uid="{5ACBD31A-29A1-8045-B6CC-C21D776D6782}" name="Louveteaux Jeannettes" dataDxfId="4"/>
    <tableColumn id="13" xr3:uid="{BFF41CCF-5AD3-AB40-88E5-5753D09CC6EC}" name="Scouts et Guides" dataDxfId="3"/>
    <tableColumn id="15" xr3:uid="{D8293A23-C8F4-464B-AADB-5BC19BE4F2A7}" name="Pioks" dataDxfId="2"/>
    <tableColumn id="17" xr3:uid="{AFFB368B-12E7-0245-B76E-798733E1C50A}" name="Commentaires PRÉ-WE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ersonal inventory">
      <a:dk1>
        <a:sysClr val="windowText" lastClr="000000"/>
      </a:dk1>
      <a:lt1>
        <a:sysClr val="window" lastClr="FFFFFF"/>
      </a:lt1>
      <a:dk2>
        <a:srgbClr val="181818"/>
      </a:dk2>
      <a:lt2>
        <a:srgbClr val="F9F9F9"/>
      </a:lt2>
      <a:accent1>
        <a:srgbClr val="3BA1BD"/>
      </a:accent1>
      <a:accent2>
        <a:srgbClr val="DE735E"/>
      </a:accent2>
      <a:accent3>
        <a:srgbClr val="E89E42"/>
      </a:accent3>
      <a:accent4>
        <a:srgbClr val="3BBD73"/>
      </a:accent4>
      <a:accent5>
        <a:srgbClr val="D4BF3D"/>
      </a:accent5>
      <a:accent6>
        <a:srgbClr val="91669C"/>
      </a:accent6>
      <a:hlink>
        <a:srgbClr val="30BDCD"/>
      </a:hlink>
      <a:folHlink>
        <a:srgbClr val="A873A6"/>
      </a:folHlink>
    </a:clrScheme>
    <a:fontScheme name="Personal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7030A0"/>
    <pageSetUpPr fitToPage="1"/>
  </sheetPr>
  <dimension ref="A1:P59"/>
  <sheetViews>
    <sheetView tabSelected="1" zoomScale="90" zoomScaleNormal="9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59" sqref="A59:XFD59"/>
    </sheetView>
  </sheetViews>
  <sheetFormatPr baseColWidth="10" defaultRowHeight="15" outlineLevelCol="1" x14ac:dyDescent="0.2"/>
  <cols>
    <col min="1" max="1" width="15.83203125" customWidth="1"/>
    <col min="2" max="2" width="13.1640625" bestFit="1" customWidth="1"/>
    <col min="3" max="3" width="13.5" customWidth="1"/>
    <col min="4" max="4" width="40.5" customWidth="1"/>
    <col min="5" max="5" width="21.83203125" bestFit="1" customWidth="1"/>
    <col min="6" max="6" width="13" style="6" customWidth="1"/>
    <col min="7" max="7" width="16.33203125" customWidth="1"/>
    <col min="8" max="8" width="66.1640625" bestFit="1" customWidth="1"/>
    <col min="9" max="10" width="21.33203125" hidden="1" customWidth="1" outlineLevel="1"/>
    <col min="11" max="11" width="16" style="6" customWidth="1" collapsed="1"/>
    <col min="12" max="14" width="16" style="6" customWidth="1"/>
    <col min="15" max="15" width="52.1640625" style="1" bestFit="1" customWidth="1"/>
    <col min="16" max="16" width="14.83203125" customWidth="1"/>
    <col min="19" max="19" width="26" customWidth="1"/>
  </cols>
  <sheetData>
    <row r="1" spans="1:16" ht="113" customHeight="1" x14ac:dyDescent="0.2">
      <c r="A1" s="2"/>
      <c r="B1" s="2"/>
      <c r="C1" s="2"/>
      <c r="D1" s="2"/>
      <c r="E1" s="2"/>
      <c r="F1" s="4"/>
      <c r="G1" s="2"/>
      <c r="H1" s="2"/>
      <c r="I1" s="2"/>
      <c r="J1" s="2"/>
      <c r="K1" s="4"/>
      <c r="L1" s="4"/>
      <c r="M1" s="4"/>
      <c r="N1" s="4"/>
      <c r="O1" s="2"/>
      <c r="P1" s="2"/>
    </row>
    <row r="2" spans="1:16" ht="68" customHeight="1" thickBot="1" x14ac:dyDescent="0.25">
      <c r="A2" s="2"/>
      <c r="B2" s="2"/>
      <c r="C2" s="2"/>
      <c r="D2" s="2"/>
      <c r="E2" s="2"/>
      <c r="F2" s="4"/>
      <c r="G2" s="2"/>
      <c r="H2" s="2"/>
      <c r="I2" s="2"/>
      <c r="J2" s="2"/>
      <c r="K2" s="4"/>
      <c r="L2" s="4"/>
      <c r="M2" s="4"/>
      <c r="N2" s="4"/>
      <c r="O2" s="2"/>
      <c r="P2" s="2"/>
    </row>
    <row r="3" spans="1:16" ht="62" customHeight="1" thickTop="1" thickBot="1" x14ac:dyDescent="0.25">
      <c r="A3" s="2"/>
      <c r="B3" s="2"/>
      <c r="C3" s="2"/>
      <c r="D3" s="9" t="s">
        <v>62</v>
      </c>
      <c r="E3" s="8">
        <v>30</v>
      </c>
      <c r="F3" s="4"/>
      <c r="G3" s="2"/>
      <c r="H3" s="7" t="s">
        <v>110</v>
      </c>
      <c r="I3" s="2"/>
      <c r="J3" s="2"/>
      <c r="K3" s="4"/>
      <c r="L3" s="4"/>
      <c r="M3" s="4"/>
      <c r="N3" s="4"/>
      <c r="O3" s="4"/>
      <c r="P3" s="2"/>
    </row>
    <row r="4" spans="1:16" ht="18" customHeight="1" thickTop="1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19" customFormat="1" ht="42" thickTop="1" thickBot="1" x14ac:dyDescent="0.25">
      <c r="A5" s="10"/>
      <c r="B5" s="11" t="s">
        <v>2</v>
      </c>
      <c r="C5" s="11" t="s">
        <v>102</v>
      </c>
      <c r="D5" s="11" t="s">
        <v>1</v>
      </c>
      <c r="E5" s="11" t="s">
        <v>109</v>
      </c>
      <c r="F5" s="12" t="s">
        <v>119</v>
      </c>
      <c r="G5" s="12" t="s">
        <v>3</v>
      </c>
      <c r="H5" s="11" t="s">
        <v>36</v>
      </c>
      <c r="I5" s="12" t="s">
        <v>89</v>
      </c>
      <c r="J5" s="12" t="s">
        <v>90</v>
      </c>
      <c r="K5" s="13" t="s">
        <v>85</v>
      </c>
      <c r="L5" s="14" t="s">
        <v>86</v>
      </c>
      <c r="M5" s="15" t="s">
        <v>87</v>
      </c>
      <c r="N5" s="16" t="s">
        <v>88</v>
      </c>
      <c r="O5" s="17" t="s">
        <v>38</v>
      </c>
      <c r="P5" s="18"/>
    </row>
    <row r="6" spans="1:16" s="32" customFormat="1" ht="18" thickTop="1" x14ac:dyDescent="0.2">
      <c r="A6" s="20"/>
      <c r="B6" s="21" t="s">
        <v>101</v>
      </c>
      <c r="C6" s="21" t="s">
        <v>9</v>
      </c>
      <c r="D6" s="22" t="s">
        <v>4</v>
      </c>
      <c r="E6" s="22" t="s">
        <v>4</v>
      </c>
      <c r="F6" s="23"/>
      <c r="G6" s="24">
        <v>0</v>
      </c>
      <c r="H6" s="23" t="s">
        <v>37</v>
      </c>
      <c r="I6" s="25" t="s">
        <v>93</v>
      </c>
      <c r="J6" s="25" t="s">
        <v>93</v>
      </c>
      <c r="K6" s="26">
        <f>E3/6</f>
        <v>5</v>
      </c>
      <c r="L6" s="27">
        <f>E3/6</f>
        <v>5</v>
      </c>
      <c r="M6" s="28">
        <f>E3/6</f>
        <v>5</v>
      </c>
      <c r="N6" s="29">
        <f>E3/6</f>
        <v>5</v>
      </c>
      <c r="O6" s="30" t="s">
        <v>105</v>
      </c>
      <c r="P6" s="31"/>
    </row>
    <row r="7" spans="1:16" s="32" customFormat="1" ht="16" x14ac:dyDescent="0.2">
      <c r="A7" s="20"/>
      <c r="B7" s="33" t="s">
        <v>101</v>
      </c>
      <c r="C7" s="33" t="s">
        <v>9</v>
      </c>
      <c r="D7" s="34" t="s">
        <v>5</v>
      </c>
      <c r="E7" s="34" t="s">
        <v>5</v>
      </c>
      <c r="F7" s="33"/>
      <c r="G7" s="35">
        <v>0</v>
      </c>
      <c r="H7" s="33" t="s">
        <v>53</v>
      </c>
      <c r="I7" s="36">
        <v>1</v>
      </c>
      <c r="J7" s="36">
        <v>1</v>
      </c>
      <c r="K7" s="37">
        <f>(I7*E3)-G7</f>
        <v>30</v>
      </c>
      <c r="L7" s="38">
        <f>(I7*E3)-G7</f>
        <v>30</v>
      </c>
      <c r="M7" s="39">
        <f>(J7*E3)-G7</f>
        <v>30</v>
      </c>
      <c r="N7" s="40">
        <f>(J7*E3)-G7</f>
        <v>30</v>
      </c>
      <c r="O7" s="34"/>
      <c r="P7" s="31"/>
    </row>
    <row r="8" spans="1:16" s="32" customFormat="1" ht="17" x14ac:dyDescent="0.2">
      <c r="A8" s="20"/>
      <c r="B8" s="33" t="s">
        <v>101</v>
      </c>
      <c r="C8" s="33" t="s">
        <v>9</v>
      </c>
      <c r="D8" s="41" t="s">
        <v>55</v>
      </c>
      <c r="E8" s="41" t="s">
        <v>55</v>
      </c>
      <c r="F8" s="42"/>
      <c r="G8" s="43">
        <v>0</v>
      </c>
      <c r="H8" s="44" t="s">
        <v>121</v>
      </c>
      <c r="I8" s="45">
        <v>3.5000000000000003E-2</v>
      </c>
      <c r="J8" s="45">
        <v>3.5000000000000003E-2</v>
      </c>
      <c r="K8" s="46">
        <f>(I8*E3)-G8</f>
        <v>1.05</v>
      </c>
      <c r="L8" s="47">
        <f>(I8*E3)-G8</f>
        <v>1.05</v>
      </c>
      <c r="M8" s="48">
        <f>(J8*E3)-G8</f>
        <v>1.05</v>
      </c>
      <c r="N8" s="49">
        <f>(J8*E3)-G8</f>
        <v>1.05</v>
      </c>
      <c r="O8" s="34"/>
      <c r="P8" s="31"/>
    </row>
    <row r="9" spans="1:16" s="32" customFormat="1" ht="17" x14ac:dyDescent="0.2">
      <c r="A9" s="20"/>
      <c r="B9" s="33" t="s">
        <v>101</v>
      </c>
      <c r="C9" s="33" t="s">
        <v>9</v>
      </c>
      <c r="D9" s="41" t="s">
        <v>63</v>
      </c>
      <c r="E9" s="41" t="s">
        <v>63</v>
      </c>
      <c r="F9" s="42"/>
      <c r="G9" s="43">
        <v>0</v>
      </c>
      <c r="H9" s="44" t="s">
        <v>56</v>
      </c>
      <c r="I9" s="45">
        <v>3.5000000000000003E-2</v>
      </c>
      <c r="J9" s="45">
        <v>3.5000000000000003E-2</v>
      </c>
      <c r="K9" s="46">
        <f>(I9*E3)-G9</f>
        <v>1.05</v>
      </c>
      <c r="L9" s="47">
        <f>(I9*E3)-G9</f>
        <v>1.05</v>
      </c>
      <c r="M9" s="48">
        <f>(J9*E3)-G9</f>
        <v>1.05</v>
      </c>
      <c r="N9" s="49">
        <f>(J9*E3)-G9</f>
        <v>1.05</v>
      </c>
      <c r="O9" s="34"/>
      <c r="P9" s="31"/>
    </row>
    <row r="10" spans="1:16" s="32" customFormat="1" ht="17" thickBot="1" x14ac:dyDescent="0.25">
      <c r="A10" s="20"/>
      <c r="B10" s="50" t="s">
        <v>101</v>
      </c>
      <c r="C10" s="50" t="s">
        <v>9</v>
      </c>
      <c r="D10" s="51" t="s">
        <v>98</v>
      </c>
      <c r="E10" s="51" t="s">
        <v>98</v>
      </c>
      <c r="F10" s="50"/>
      <c r="G10" s="52">
        <v>0</v>
      </c>
      <c r="H10" s="50" t="s">
        <v>54</v>
      </c>
      <c r="I10" s="53">
        <v>1</v>
      </c>
      <c r="J10" s="53">
        <v>1</v>
      </c>
      <c r="K10" s="54">
        <f>(I10*E3)-G10</f>
        <v>30</v>
      </c>
      <c r="L10" s="55">
        <f>(I10*E3)-G10</f>
        <v>30</v>
      </c>
      <c r="M10" s="56">
        <f>(J10*E3)-G10</f>
        <v>30</v>
      </c>
      <c r="N10" s="57">
        <f>(J10*E3)-G10</f>
        <v>30</v>
      </c>
      <c r="O10" s="58" t="s">
        <v>40</v>
      </c>
      <c r="P10" s="31"/>
    </row>
    <row r="11" spans="1:16" s="32" customFormat="1" ht="18" thickTop="1" x14ac:dyDescent="0.2">
      <c r="A11" s="59"/>
      <c r="B11" s="21" t="s">
        <v>101</v>
      </c>
      <c r="C11" s="21" t="s">
        <v>8</v>
      </c>
      <c r="D11" s="22" t="s">
        <v>6</v>
      </c>
      <c r="E11" s="22" t="s">
        <v>96</v>
      </c>
      <c r="F11" s="23"/>
      <c r="G11" s="60">
        <v>0</v>
      </c>
      <c r="H11" s="21" t="s">
        <v>25</v>
      </c>
      <c r="I11" s="61">
        <v>0.25</v>
      </c>
      <c r="J11" s="61">
        <v>0.25</v>
      </c>
      <c r="K11" s="62">
        <f>(I11*E3)-G11</f>
        <v>7.5</v>
      </c>
      <c r="L11" s="63">
        <f>(I11*E3)-G11</f>
        <v>7.5</v>
      </c>
      <c r="M11" s="64">
        <f>(J11*E3)-G11</f>
        <v>7.5</v>
      </c>
      <c r="N11" s="65">
        <f>(J11*E3)-G11</f>
        <v>7.5</v>
      </c>
      <c r="O11" s="66"/>
      <c r="P11" s="31"/>
    </row>
    <row r="12" spans="1:16" s="32" customFormat="1" ht="17" x14ac:dyDescent="0.2">
      <c r="A12" s="59"/>
      <c r="B12" s="33" t="s">
        <v>101</v>
      </c>
      <c r="C12" s="33" t="s">
        <v>8</v>
      </c>
      <c r="D12" s="67" t="s">
        <v>42</v>
      </c>
      <c r="E12" s="67" t="s">
        <v>96</v>
      </c>
      <c r="F12" s="68"/>
      <c r="G12" s="43">
        <v>0</v>
      </c>
      <c r="H12" s="33" t="s">
        <v>64</v>
      </c>
      <c r="I12" s="69">
        <v>1.4999999999999999E-2</v>
      </c>
      <c r="J12" s="69">
        <v>1.4999999999999999E-2</v>
      </c>
      <c r="K12" s="70">
        <f>(I12*E3)-G12</f>
        <v>0.44999999999999996</v>
      </c>
      <c r="L12" s="71">
        <f>(I12*E3)-G12</f>
        <v>0.44999999999999996</v>
      </c>
      <c r="M12" s="72">
        <f>(J12*E3)-G12</f>
        <v>0.44999999999999996</v>
      </c>
      <c r="N12" s="73">
        <f>(J12*E3)-G12</f>
        <v>0.44999999999999996</v>
      </c>
      <c r="O12" s="74" t="s">
        <v>112</v>
      </c>
      <c r="P12" s="31"/>
    </row>
    <row r="13" spans="1:16" s="32" customFormat="1" ht="17" x14ac:dyDescent="0.2">
      <c r="A13" s="59"/>
      <c r="B13" s="33" t="s">
        <v>101</v>
      </c>
      <c r="C13" s="33" t="s">
        <v>8</v>
      </c>
      <c r="D13" s="67" t="s">
        <v>108</v>
      </c>
      <c r="E13" s="75" t="s">
        <v>108</v>
      </c>
      <c r="F13" s="68"/>
      <c r="G13" s="43">
        <v>0</v>
      </c>
      <c r="H13" s="68" t="s">
        <v>73</v>
      </c>
      <c r="I13" s="69">
        <v>0.125</v>
      </c>
      <c r="J13" s="69">
        <v>0.18</v>
      </c>
      <c r="K13" s="70">
        <f>(I13*E3)-G13</f>
        <v>3.75</v>
      </c>
      <c r="L13" s="71">
        <f>(I13*E3)-G13</f>
        <v>3.75</v>
      </c>
      <c r="M13" s="72">
        <f>(J13*E3)-G13</f>
        <v>5.3999999999999995</v>
      </c>
      <c r="N13" s="73">
        <f>(J13*E3)-G13</f>
        <v>5.3999999999999995</v>
      </c>
      <c r="O13" s="76"/>
      <c r="P13" s="31"/>
    </row>
    <row r="14" spans="1:16" s="32" customFormat="1" ht="17" x14ac:dyDescent="0.2">
      <c r="A14" s="59"/>
      <c r="B14" s="33" t="s">
        <v>101</v>
      </c>
      <c r="C14" s="33" t="s">
        <v>8</v>
      </c>
      <c r="D14" s="67" t="s">
        <v>67</v>
      </c>
      <c r="E14" s="67" t="s">
        <v>67</v>
      </c>
      <c r="F14" s="68"/>
      <c r="G14" s="159">
        <v>0</v>
      </c>
      <c r="H14" s="68" t="s">
        <v>74</v>
      </c>
      <c r="I14" s="36">
        <v>1</v>
      </c>
      <c r="J14" s="77">
        <v>1.5</v>
      </c>
      <c r="K14" s="78">
        <f>(I14*E3)-G14</f>
        <v>30</v>
      </c>
      <c r="L14" s="79">
        <f>(I14*E3)-G14</f>
        <v>30</v>
      </c>
      <c r="M14" s="80">
        <f>(J14*E3)-G14</f>
        <v>45</v>
      </c>
      <c r="N14" s="81">
        <f>(J14*E3)-G14</f>
        <v>45</v>
      </c>
      <c r="O14" s="76"/>
      <c r="P14" s="31"/>
    </row>
    <row r="15" spans="1:16" s="32" customFormat="1" ht="20" customHeight="1" x14ac:dyDescent="0.2">
      <c r="A15" s="59"/>
      <c r="B15" s="33" t="s">
        <v>101</v>
      </c>
      <c r="C15" s="33" t="s">
        <v>8</v>
      </c>
      <c r="D15" s="67" t="s">
        <v>75</v>
      </c>
      <c r="E15" s="67" t="s">
        <v>97</v>
      </c>
      <c r="F15" s="68"/>
      <c r="G15" s="43">
        <v>0</v>
      </c>
      <c r="H15" s="68" t="s">
        <v>76</v>
      </c>
      <c r="I15" s="69">
        <v>2.5000000000000001E-2</v>
      </c>
      <c r="J15" s="69">
        <v>3.2000000000000001E-2</v>
      </c>
      <c r="K15" s="70">
        <f>(I15*E3)-G15</f>
        <v>0.75</v>
      </c>
      <c r="L15" s="71">
        <f>(I15*E3)-G15</f>
        <v>0.75</v>
      </c>
      <c r="M15" s="72">
        <f>(J15*E3)-G15</f>
        <v>0.96</v>
      </c>
      <c r="N15" s="73">
        <f>(J15*E3)-G15</f>
        <v>0.96</v>
      </c>
      <c r="O15" s="76"/>
      <c r="P15" s="31"/>
    </row>
    <row r="16" spans="1:16" s="32" customFormat="1" ht="17" x14ac:dyDescent="0.2">
      <c r="A16" s="59"/>
      <c r="B16" s="33" t="s">
        <v>111</v>
      </c>
      <c r="C16" s="33" t="s">
        <v>8</v>
      </c>
      <c r="D16" s="67" t="s">
        <v>113</v>
      </c>
      <c r="E16" s="67" t="s">
        <v>113</v>
      </c>
      <c r="F16" s="68"/>
      <c r="G16" s="43">
        <v>0</v>
      </c>
      <c r="H16" s="68" t="s">
        <v>77</v>
      </c>
      <c r="I16" s="69">
        <v>0.04</v>
      </c>
      <c r="J16" s="69">
        <v>0.06</v>
      </c>
      <c r="K16" s="70">
        <f>(I16*E3)-G16</f>
        <v>1.2</v>
      </c>
      <c r="L16" s="71">
        <f>(I16*E3)-G16</f>
        <v>1.2</v>
      </c>
      <c r="M16" s="72">
        <f>(J16*E3)-G16</f>
        <v>1.7999999999999998</v>
      </c>
      <c r="N16" s="73">
        <f>(J16*E3)-G16</f>
        <v>1.7999999999999998</v>
      </c>
      <c r="O16" s="76"/>
      <c r="P16" s="31"/>
    </row>
    <row r="17" spans="1:16" s="32" customFormat="1" ht="17" x14ac:dyDescent="0.2">
      <c r="A17" s="59"/>
      <c r="B17" s="33" t="s">
        <v>101</v>
      </c>
      <c r="C17" s="33" t="s">
        <v>8</v>
      </c>
      <c r="D17" s="67" t="s">
        <v>69</v>
      </c>
      <c r="E17" s="67" t="s">
        <v>69</v>
      </c>
      <c r="F17" s="68"/>
      <c r="G17" s="43">
        <v>0</v>
      </c>
      <c r="H17" s="68" t="s">
        <v>80</v>
      </c>
      <c r="I17" s="69">
        <v>0.08</v>
      </c>
      <c r="J17" s="69">
        <v>0.12</v>
      </c>
      <c r="K17" s="70">
        <f>(I17*E3)-G17</f>
        <v>2.4</v>
      </c>
      <c r="L17" s="71">
        <f>(I17*E3)-G17</f>
        <v>2.4</v>
      </c>
      <c r="M17" s="72">
        <f>(J17*E3)-G17</f>
        <v>3.5999999999999996</v>
      </c>
      <c r="N17" s="73">
        <f>(J17*E3)-G17</f>
        <v>3.5999999999999996</v>
      </c>
      <c r="O17" s="76"/>
      <c r="P17" s="31"/>
    </row>
    <row r="18" spans="1:16" s="32" customFormat="1" ht="17" x14ac:dyDescent="0.2">
      <c r="A18" s="59"/>
      <c r="B18" s="33" t="s">
        <v>101</v>
      </c>
      <c r="C18" s="33" t="s">
        <v>8</v>
      </c>
      <c r="D18" s="67" t="s">
        <v>72</v>
      </c>
      <c r="E18" s="67" t="s">
        <v>69</v>
      </c>
      <c r="F18" s="68"/>
      <c r="G18" s="43">
        <v>0</v>
      </c>
      <c r="H18" s="68" t="s">
        <v>78</v>
      </c>
      <c r="I18" s="69">
        <v>0.04</v>
      </c>
      <c r="J18" s="69">
        <v>6.2E-2</v>
      </c>
      <c r="K18" s="70">
        <f>(I18*E3)-G18</f>
        <v>1.2</v>
      </c>
      <c r="L18" s="71">
        <f>(I18*E3)-G18</f>
        <v>1.2</v>
      </c>
      <c r="M18" s="72">
        <f>(J18*E3)-G18</f>
        <v>1.8599999999999999</v>
      </c>
      <c r="N18" s="73">
        <f>(J18*E3)-G18</f>
        <v>1.8599999999999999</v>
      </c>
      <c r="O18" s="76"/>
      <c r="P18" s="31"/>
    </row>
    <row r="19" spans="1:16" s="32" customFormat="1" ht="17" x14ac:dyDescent="0.2">
      <c r="A19" s="59"/>
      <c r="B19" s="33" t="s">
        <v>101</v>
      </c>
      <c r="C19" s="33" t="s">
        <v>8</v>
      </c>
      <c r="D19" s="67" t="s">
        <v>68</v>
      </c>
      <c r="E19" s="67" t="s">
        <v>69</v>
      </c>
      <c r="F19" s="68"/>
      <c r="G19" s="43">
        <v>0</v>
      </c>
      <c r="H19" s="68" t="s">
        <v>79</v>
      </c>
      <c r="I19" s="69">
        <v>5.5E-2</v>
      </c>
      <c r="J19" s="69">
        <v>0.08</v>
      </c>
      <c r="K19" s="70">
        <f>(I19*E3)-G19</f>
        <v>1.65</v>
      </c>
      <c r="L19" s="71">
        <f>(I19*E3)-G19</f>
        <v>1.65</v>
      </c>
      <c r="M19" s="72">
        <f>(J19*E3)-G19</f>
        <v>2.4</v>
      </c>
      <c r="N19" s="73">
        <f>(J19*E3)-G19</f>
        <v>2.4</v>
      </c>
      <c r="O19" s="76"/>
      <c r="P19" s="31"/>
    </row>
    <row r="20" spans="1:16" s="32" customFormat="1" ht="17" x14ac:dyDescent="0.2">
      <c r="A20" s="59"/>
      <c r="B20" s="33" t="s">
        <v>101</v>
      </c>
      <c r="C20" s="33" t="s">
        <v>8</v>
      </c>
      <c r="D20" s="67" t="s">
        <v>39</v>
      </c>
      <c r="E20" s="67" t="s">
        <v>39</v>
      </c>
      <c r="F20" s="68"/>
      <c r="G20" s="43">
        <v>0</v>
      </c>
      <c r="H20" s="82" t="s">
        <v>81</v>
      </c>
      <c r="I20" s="83">
        <v>0.08</v>
      </c>
      <c r="J20" s="83">
        <v>0.15</v>
      </c>
      <c r="K20" s="70">
        <f>(I20*E3)-G20</f>
        <v>2.4</v>
      </c>
      <c r="L20" s="71">
        <f>(I20*E3)-G20</f>
        <v>2.4</v>
      </c>
      <c r="M20" s="72">
        <f>(J20*E3)-G20</f>
        <v>4.5</v>
      </c>
      <c r="N20" s="73">
        <f>(J20*E3)-G20</f>
        <v>4.5</v>
      </c>
      <c r="O20" s="34"/>
      <c r="P20" s="31"/>
    </row>
    <row r="21" spans="1:16" s="32" customFormat="1" ht="17" x14ac:dyDescent="0.2">
      <c r="A21" s="59"/>
      <c r="B21" s="33" t="s">
        <v>101</v>
      </c>
      <c r="C21" s="33" t="s">
        <v>8</v>
      </c>
      <c r="D21" s="67" t="s">
        <v>11</v>
      </c>
      <c r="E21" s="67" t="s">
        <v>11</v>
      </c>
      <c r="F21" s="68"/>
      <c r="G21" s="159">
        <v>0</v>
      </c>
      <c r="H21" s="82" t="s">
        <v>48</v>
      </c>
      <c r="I21" s="84">
        <v>1</v>
      </c>
      <c r="J21" s="84">
        <v>1</v>
      </c>
      <c r="K21" s="37">
        <f>E3/10</f>
        <v>3</v>
      </c>
      <c r="L21" s="85">
        <f>E3/10</f>
        <v>3</v>
      </c>
      <c r="M21" s="86">
        <f>E3/10</f>
        <v>3</v>
      </c>
      <c r="N21" s="87">
        <f>E3/10</f>
        <v>3</v>
      </c>
      <c r="O21" s="34"/>
      <c r="P21" s="31"/>
    </row>
    <row r="22" spans="1:16" s="32" customFormat="1" ht="17" x14ac:dyDescent="0.2">
      <c r="A22" s="59"/>
      <c r="B22" s="33" t="s">
        <v>101</v>
      </c>
      <c r="C22" s="33" t="s">
        <v>8</v>
      </c>
      <c r="D22" s="67" t="s">
        <v>65</v>
      </c>
      <c r="E22" s="67" t="s">
        <v>103</v>
      </c>
      <c r="F22" s="68"/>
      <c r="G22" s="43">
        <v>0</v>
      </c>
      <c r="H22" s="82" t="s">
        <v>82</v>
      </c>
      <c r="I22" s="83">
        <v>0.15</v>
      </c>
      <c r="J22" s="83">
        <v>0.15</v>
      </c>
      <c r="K22" s="70">
        <f>(I22*E3)-G22</f>
        <v>4.5</v>
      </c>
      <c r="L22" s="71">
        <f>(I22*E3)-G22</f>
        <v>4.5</v>
      </c>
      <c r="M22" s="72">
        <f>(J22*E3)-G22</f>
        <v>4.5</v>
      </c>
      <c r="N22" s="73">
        <f>(J22*E3)-G22</f>
        <v>4.5</v>
      </c>
      <c r="O22" s="34"/>
      <c r="P22" s="31"/>
    </row>
    <row r="23" spans="1:16" s="32" customFormat="1" ht="17" x14ac:dyDescent="0.2">
      <c r="A23" s="59"/>
      <c r="B23" s="33" t="s">
        <v>101</v>
      </c>
      <c r="C23" s="33" t="s">
        <v>8</v>
      </c>
      <c r="D23" s="67" t="s">
        <v>7</v>
      </c>
      <c r="E23" s="67" t="s">
        <v>103</v>
      </c>
      <c r="F23" s="68"/>
      <c r="G23" s="88">
        <v>0</v>
      </c>
      <c r="H23" s="33" t="s">
        <v>41</v>
      </c>
      <c r="I23" s="69">
        <v>0.125</v>
      </c>
      <c r="J23" s="69">
        <v>0.125</v>
      </c>
      <c r="K23" s="70">
        <f>(I23*E3)-G23</f>
        <v>3.75</v>
      </c>
      <c r="L23" s="71">
        <f>(I23*E3)-G23</f>
        <v>3.75</v>
      </c>
      <c r="M23" s="72">
        <f>(J23*E3)-G23</f>
        <v>3.75</v>
      </c>
      <c r="N23" s="73">
        <f>(J23*E3)-G23</f>
        <v>3.75</v>
      </c>
      <c r="O23" s="34"/>
      <c r="P23" s="31"/>
    </row>
    <row r="24" spans="1:16" s="32" customFormat="1" ht="17" x14ac:dyDescent="0.2">
      <c r="A24" s="59"/>
      <c r="B24" s="33" t="s">
        <v>101</v>
      </c>
      <c r="C24" s="33" t="s">
        <v>8</v>
      </c>
      <c r="D24" s="67" t="s">
        <v>107</v>
      </c>
      <c r="E24" s="75" t="s">
        <v>103</v>
      </c>
      <c r="F24" s="68"/>
      <c r="G24" s="88">
        <v>0</v>
      </c>
      <c r="H24" s="33" t="s">
        <v>83</v>
      </c>
      <c r="I24" s="36">
        <v>1</v>
      </c>
      <c r="J24" s="36">
        <v>1</v>
      </c>
      <c r="K24" s="37">
        <f>(I24*E3)-G24</f>
        <v>30</v>
      </c>
      <c r="L24" s="85">
        <f>(I24*E3)-G24</f>
        <v>30</v>
      </c>
      <c r="M24" s="86">
        <f>(J24*E3)-G24</f>
        <v>30</v>
      </c>
      <c r="N24" s="87">
        <f>(J24*E3)-G24</f>
        <v>30</v>
      </c>
      <c r="O24" s="34"/>
      <c r="P24" s="31"/>
    </row>
    <row r="25" spans="1:16" s="32" customFormat="1" ht="18" thickBot="1" x14ac:dyDescent="0.25">
      <c r="A25" s="59"/>
      <c r="B25" s="50" t="s">
        <v>101</v>
      </c>
      <c r="C25" s="50" t="s">
        <v>8</v>
      </c>
      <c r="D25" s="89" t="s">
        <v>66</v>
      </c>
      <c r="E25" s="89" t="s">
        <v>103</v>
      </c>
      <c r="F25" s="90"/>
      <c r="G25" s="88">
        <v>0</v>
      </c>
      <c r="H25" s="50" t="s">
        <v>83</v>
      </c>
      <c r="I25" s="53">
        <v>1</v>
      </c>
      <c r="J25" s="53">
        <v>1</v>
      </c>
      <c r="K25" s="54">
        <f>(I25*E3)-G25</f>
        <v>30</v>
      </c>
      <c r="L25" s="91">
        <f>(I25*E3)-G25</f>
        <v>30</v>
      </c>
      <c r="M25" s="92">
        <f>(J25*E3)-G25</f>
        <v>30</v>
      </c>
      <c r="N25" s="93">
        <f>(J25*E3)-G25</f>
        <v>30</v>
      </c>
      <c r="O25" s="51"/>
      <c r="P25" s="31"/>
    </row>
    <row r="26" spans="1:16" s="32" customFormat="1" ht="18" thickTop="1" x14ac:dyDescent="0.2">
      <c r="A26" s="59"/>
      <c r="B26" s="21" t="s">
        <v>12</v>
      </c>
      <c r="C26" s="21" t="s">
        <v>100</v>
      </c>
      <c r="D26" s="22" t="s">
        <v>114</v>
      </c>
      <c r="E26" s="22" t="s">
        <v>115</v>
      </c>
      <c r="F26" s="23"/>
      <c r="G26" s="94">
        <v>0</v>
      </c>
      <c r="H26" s="95" t="s">
        <v>43</v>
      </c>
      <c r="I26" s="96">
        <v>0.02</v>
      </c>
      <c r="J26" s="96">
        <v>0.02</v>
      </c>
      <c r="K26" s="97">
        <f>(I26*E3)-G26</f>
        <v>0.6</v>
      </c>
      <c r="L26" s="98">
        <f>(I26*E3)-G26</f>
        <v>0.6</v>
      </c>
      <c r="M26" s="99">
        <f>(J26*E3)-G26</f>
        <v>0.6</v>
      </c>
      <c r="N26" s="100">
        <f>(J26*E3)-G26</f>
        <v>0.6</v>
      </c>
      <c r="O26" s="101"/>
      <c r="P26" s="31"/>
    </row>
    <row r="27" spans="1:16" s="32" customFormat="1" ht="17" x14ac:dyDescent="0.2">
      <c r="A27" s="59"/>
      <c r="B27" s="33" t="s">
        <v>12</v>
      </c>
      <c r="C27" s="33" t="s">
        <v>100</v>
      </c>
      <c r="D27" s="75" t="s">
        <v>10</v>
      </c>
      <c r="E27" s="75" t="s">
        <v>106</v>
      </c>
      <c r="F27" s="68"/>
      <c r="G27" s="102">
        <v>0</v>
      </c>
      <c r="H27" s="33" t="s">
        <v>35</v>
      </c>
      <c r="I27" s="103">
        <v>0.1</v>
      </c>
      <c r="J27" s="103">
        <v>0.15</v>
      </c>
      <c r="K27" s="104">
        <f>(I27*E3)-G27</f>
        <v>3</v>
      </c>
      <c r="L27" s="105">
        <f>(I27*E3)-G27</f>
        <v>3</v>
      </c>
      <c r="M27" s="106">
        <f>(J27*E3)-G27</f>
        <v>4.5</v>
      </c>
      <c r="N27" s="107">
        <f>(J27*E3)-G27</f>
        <v>4.5</v>
      </c>
      <c r="O27" s="74" t="s">
        <v>44</v>
      </c>
      <c r="P27" s="31"/>
    </row>
    <row r="28" spans="1:16" s="32" customFormat="1" ht="17" x14ac:dyDescent="0.2">
      <c r="A28" s="59"/>
      <c r="B28" s="33" t="s">
        <v>12</v>
      </c>
      <c r="C28" s="33" t="s">
        <v>100</v>
      </c>
      <c r="D28" s="75" t="s">
        <v>45</v>
      </c>
      <c r="E28" s="75" t="s">
        <v>45</v>
      </c>
      <c r="F28" s="68"/>
      <c r="G28" s="88">
        <v>0</v>
      </c>
      <c r="H28" s="108" t="s">
        <v>46</v>
      </c>
      <c r="I28" s="45">
        <v>1.35E-2</v>
      </c>
      <c r="J28" s="45">
        <v>1.35E-2</v>
      </c>
      <c r="K28" s="46">
        <f>(I28*E3)-G28</f>
        <v>0.40499999999999997</v>
      </c>
      <c r="L28" s="109">
        <f>(I28*E3)-G28</f>
        <v>0.40499999999999997</v>
      </c>
      <c r="M28" s="110">
        <f>(J28*E3)-G28</f>
        <v>0.40499999999999997</v>
      </c>
      <c r="N28" s="111">
        <f>(J28*E3)-G28</f>
        <v>0.40499999999999997</v>
      </c>
      <c r="O28" s="34"/>
      <c r="P28" s="31"/>
    </row>
    <row r="29" spans="1:16" s="32" customFormat="1" ht="17" x14ac:dyDescent="0.2">
      <c r="A29" s="59"/>
      <c r="B29" s="33" t="s">
        <v>12</v>
      </c>
      <c r="C29" s="33" t="s">
        <v>100</v>
      </c>
      <c r="D29" s="75" t="s">
        <v>47</v>
      </c>
      <c r="E29" s="75" t="s">
        <v>47</v>
      </c>
      <c r="F29" s="68"/>
      <c r="G29" s="43">
        <v>0</v>
      </c>
      <c r="H29" s="82" t="s">
        <v>61</v>
      </c>
      <c r="I29" s="83">
        <v>8.0000000000000002E-3</v>
      </c>
      <c r="J29" s="83">
        <v>8.0000000000000002E-3</v>
      </c>
      <c r="K29" s="70">
        <f>(I29*E3)-G29</f>
        <v>0.24</v>
      </c>
      <c r="L29" s="71">
        <f>(I29*E3)-G29</f>
        <v>0.24</v>
      </c>
      <c r="M29" s="72">
        <f>(J29*E3)-G29</f>
        <v>0.24</v>
      </c>
      <c r="N29" s="73">
        <f>(J29*E3)-G29</f>
        <v>0.24</v>
      </c>
      <c r="O29" s="34"/>
      <c r="P29" s="31"/>
    </row>
    <row r="30" spans="1:16" s="32" customFormat="1" ht="17" x14ac:dyDescent="0.2">
      <c r="A30" s="59"/>
      <c r="B30" s="33" t="s">
        <v>12</v>
      </c>
      <c r="C30" s="33" t="s">
        <v>100</v>
      </c>
      <c r="D30" s="75" t="s">
        <v>70</v>
      </c>
      <c r="E30" s="75" t="s">
        <v>70</v>
      </c>
      <c r="F30" s="68"/>
      <c r="G30" s="43">
        <v>0</v>
      </c>
      <c r="H30" s="82" t="s">
        <v>84</v>
      </c>
      <c r="I30" s="83">
        <v>0.01</v>
      </c>
      <c r="J30" s="83">
        <v>0.01</v>
      </c>
      <c r="K30" s="70">
        <f>(I30*E3)-G30</f>
        <v>0.3</v>
      </c>
      <c r="L30" s="71">
        <f>(I30*E3)-G30</f>
        <v>0.3</v>
      </c>
      <c r="M30" s="72">
        <f>(J30*E3)-G30</f>
        <v>0.3</v>
      </c>
      <c r="N30" s="73">
        <f>(J30*E3)-G30</f>
        <v>0.3</v>
      </c>
      <c r="O30" s="34"/>
      <c r="P30" s="31"/>
    </row>
    <row r="31" spans="1:16" s="32" customFormat="1" ht="17" x14ac:dyDescent="0.2">
      <c r="A31" s="59"/>
      <c r="B31" s="33" t="s">
        <v>12</v>
      </c>
      <c r="C31" s="33" t="s">
        <v>100</v>
      </c>
      <c r="D31" s="75" t="s">
        <v>71</v>
      </c>
      <c r="E31" s="75" t="s">
        <v>71</v>
      </c>
      <c r="F31" s="68"/>
      <c r="G31" s="43">
        <v>0</v>
      </c>
      <c r="H31" s="82" t="s">
        <v>91</v>
      </c>
      <c r="I31" s="83">
        <v>1.4999999999999999E-2</v>
      </c>
      <c r="J31" s="83">
        <v>2.5000000000000001E-2</v>
      </c>
      <c r="K31" s="70">
        <f>(I31*E3)-G31</f>
        <v>0.44999999999999996</v>
      </c>
      <c r="L31" s="71">
        <f>(I31*E3)-G31</f>
        <v>0.44999999999999996</v>
      </c>
      <c r="M31" s="72">
        <f>(J31*E3)-G31</f>
        <v>0.75</v>
      </c>
      <c r="N31" s="73">
        <f>(J31*E3)-G31</f>
        <v>0.75</v>
      </c>
      <c r="O31" s="34"/>
      <c r="P31" s="31"/>
    </row>
    <row r="32" spans="1:16" s="32" customFormat="1" ht="18" thickBot="1" x14ac:dyDescent="0.25">
      <c r="A32" s="59"/>
      <c r="B32" s="50" t="s">
        <v>12</v>
      </c>
      <c r="C32" s="50" t="s">
        <v>100</v>
      </c>
      <c r="D32" s="112" t="s">
        <v>11</v>
      </c>
      <c r="E32" s="112" t="s">
        <v>11</v>
      </c>
      <c r="F32" s="90" t="s">
        <v>120</v>
      </c>
      <c r="G32" s="43">
        <v>0</v>
      </c>
      <c r="H32" s="50" t="s">
        <v>116</v>
      </c>
      <c r="I32" s="53">
        <v>1</v>
      </c>
      <c r="J32" s="53">
        <v>1</v>
      </c>
      <c r="K32" s="54">
        <f>E3/5</f>
        <v>6</v>
      </c>
      <c r="L32" s="91">
        <f>E3/5</f>
        <v>6</v>
      </c>
      <c r="M32" s="92">
        <f>E3/3</f>
        <v>10</v>
      </c>
      <c r="N32" s="93">
        <f>E3/3</f>
        <v>10</v>
      </c>
      <c r="O32" s="51"/>
      <c r="P32" s="31"/>
    </row>
    <row r="33" spans="1:16" s="32" customFormat="1" ht="18" thickTop="1" x14ac:dyDescent="0.2">
      <c r="A33" s="59"/>
      <c r="B33" s="21" t="s">
        <v>12</v>
      </c>
      <c r="C33" s="21" t="s">
        <v>23</v>
      </c>
      <c r="D33" s="22" t="s">
        <v>14</v>
      </c>
      <c r="E33" s="22" t="s">
        <v>104</v>
      </c>
      <c r="F33" s="23"/>
      <c r="G33" s="60">
        <v>0</v>
      </c>
      <c r="H33" s="21" t="s">
        <v>49</v>
      </c>
      <c r="I33" s="113">
        <v>0.1</v>
      </c>
      <c r="J33" s="113">
        <v>0.1</v>
      </c>
      <c r="K33" s="114">
        <f>(I33*E3)-G33</f>
        <v>3</v>
      </c>
      <c r="L33" s="115">
        <f>(I33*E3)-G33</f>
        <v>3</v>
      </c>
      <c r="M33" s="116">
        <f>(J33*E3)-G33</f>
        <v>3</v>
      </c>
      <c r="N33" s="117">
        <f>(J33*E3)-G33</f>
        <v>3</v>
      </c>
      <c r="O33" s="66"/>
      <c r="P33" s="31"/>
    </row>
    <row r="34" spans="1:16" s="32" customFormat="1" ht="17" x14ac:dyDescent="0.2">
      <c r="A34" s="59"/>
      <c r="B34" s="33" t="s">
        <v>12</v>
      </c>
      <c r="C34" s="33" t="s">
        <v>23</v>
      </c>
      <c r="D34" s="67" t="s">
        <v>95</v>
      </c>
      <c r="E34" s="75" t="s">
        <v>108</v>
      </c>
      <c r="F34" s="68"/>
      <c r="G34" s="43">
        <v>0</v>
      </c>
      <c r="H34" s="68" t="s">
        <v>73</v>
      </c>
      <c r="I34" s="69">
        <v>0.125</v>
      </c>
      <c r="J34" s="69">
        <v>0.18</v>
      </c>
      <c r="K34" s="70">
        <f>(I34*E3)-G34</f>
        <v>3.75</v>
      </c>
      <c r="L34" s="71">
        <f>(I34*E3)-G34</f>
        <v>3.75</v>
      </c>
      <c r="M34" s="72">
        <f>(J34*E3)-G34</f>
        <v>5.3999999999999995</v>
      </c>
      <c r="N34" s="73">
        <f>(J34*E3)-G34</f>
        <v>5.3999999999999995</v>
      </c>
      <c r="O34" s="76"/>
      <c r="P34" s="31"/>
    </row>
    <row r="35" spans="1:16" s="32" customFormat="1" ht="17" x14ac:dyDescent="0.2">
      <c r="A35" s="59"/>
      <c r="B35" s="33" t="s">
        <v>12</v>
      </c>
      <c r="C35" s="33" t="s">
        <v>23</v>
      </c>
      <c r="D35" s="67" t="s">
        <v>67</v>
      </c>
      <c r="E35" s="75" t="s">
        <v>67</v>
      </c>
      <c r="F35" s="68"/>
      <c r="G35" s="43">
        <v>0</v>
      </c>
      <c r="H35" s="68" t="s">
        <v>74</v>
      </c>
      <c r="I35" s="77">
        <v>1</v>
      </c>
      <c r="J35" s="77">
        <v>1.5</v>
      </c>
      <c r="K35" s="78">
        <f>(I35*E3)-G35</f>
        <v>30</v>
      </c>
      <c r="L35" s="79">
        <f>(I35*E3)-G35</f>
        <v>30</v>
      </c>
      <c r="M35" s="80">
        <f>(J35*E3)-G35</f>
        <v>45</v>
      </c>
      <c r="N35" s="81">
        <f>(J35*E3)-G35</f>
        <v>45</v>
      </c>
      <c r="O35" s="76"/>
      <c r="P35" s="31"/>
    </row>
    <row r="36" spans="1:16" s="32" customFormat="1" ht="17" x14ac:dyDescent="0.2">
      <c r="A36" s="59"/>
      <c r="B36" s="33" t="s">
        <v>12</v>
      </c>
      <c r="C36" s="33" t="s">
        <v>23</v>
      </c>
      <c r="D36" s="67" t="s">
        <v>92</v>
      </c>
      <c r="E36" s="75" t="s">
        <v>97</v>
      </c>
      <c r="F36" s="68"/>
      <c r="G36" s="43">
        <v>0</v>
      </c>
      <c r="H36" s="68" t="s">
        <v>76</v>
      </c>
      <c r="I36" s="69">
        <v>2.5000000000000001E-2</v>
      </c>
      <c r="J36" s="69">
        <v>3.2000000000000001E-2</v>
      </c>
      <c r="K36" s="70">
        <f>(I36*E3)-G36</f>
        <v>0.75</v>
      </c>
      <c r="L36" s="71">
        <f>(I36*E3)-G36</f>
        <v>0.75</v>
      </c>
      <c r="M36" s="72">
        <f>(J36*E3)-G36</f>
        <v>0.96</v>
      </c>
      <c r="N36" s="73">
        <f>(J36*E3)-G36</f>
        <v>0.96</v>
      </c>
      <c r="O36" s="76"/>
      <c r="P36" s="31"/>
    </row>
    <row r="37" spans="1:16" s="32" customFormat="1" ht="17" x14ac:dyDescent="0.2">
      <c r="A37" s="59"/>
      <c r="B37" s="33" t="s">
        <v>12</v>
      </c>
      <c r="C37" s="33" t="s">
        <v>23</v>
      </c>
      <c r="D37" s="67" t="s">
        <v>117</v>
      </c>
      <c r="E37" s="75" t="s">
        <v>113</v>
      </c>
      <c r="F37" s="68"/>
      <c r="G37" s="43">
        <v>0</v>
      </c>
      <c r="H37" s="68" t="s">
        <v>77</v>
      </c>
      <c r="I37" s="69">
        <v>0.04</v>
      </c>
      <c r="J37" s="69">
        <v>0.06</v>
      </c>
      <c r="K37" s="70">
        <f>(I37*E3)-G37</f>
        <v>1.2</v>
      </c>
      <c r="L37" s="71">
        <f>(I37*E3)-G37</f>
        <v>1.2</v>
      </c>
      <c r="M37" s="72">
        <f>(J37*E3)-G37</f>
        <v>1.7999999999999998</v>
      </c>
      <c r="N37" s="73">
        <f>(J37*E3)-G37</f>
        <v>1.7999999999999998</v>
      </c>
      <c r="O37" s="76"/>
      <c r="P37" s="31"/>
    </row>
    <row r="38" spans="1:16" s="32" customFormat="1" ht="17" x14ac:dyDescent="0.2">
      <c r="A38" s="59"/>
      <c r="B38" s="33" t="s">
        <v>12</v>
      </c>
      <c r="C38" s="33" t="s">
        <v>23</v>
      </c>
      <c r="D38" s="67" t="s">
        <v>69</v>
      </c>
      <c r="E38" s="75" t="s">
        <v>69</v>
      </c>
      <c r="F38" s="68"/>
      <c r="G38" s="43">
        <v>0</v>
      </c>
      <c r="H38" s="68" t="s">
        <v>80</v>
      </c>
      <c r="I38" s="69">
        <v>0.08</v>
      </c>
      <c r="J38" s="69">
        <v>0.1</v>
      </c>
      <c r="K38" s="70">
        <f>(I38*E3)-G38</f>
        <v>2.4</v>
      </c>
      <c r="L38" s="71">
        <f>(I38*E3)-G38</f>
        <v>2.4</v>
      </c>
      <c r="M38" s="72">
        <f>(J38*E3)-G38</f>
        <v>3</v>
      </c>
      <c r="N38" s="73">
        <f>(J38*E3)-G38</f>
        <v>3</v>
      </c>
      <c r="O38" s="76"/>
      <c r="P38" s="31"/>
    </row>
    <row r="39" spans="1:16" s="32" customFormat="1" ht="17" x14ac:dyDescent="0.2">
      <c r="A39" s="59"/>
      <c r="B39" s="33" t="s">
        <v>12</v>
      </c>
      <c r="C39" s="33" t="s">
        <v>23</v>
      </c>
      <c r="D39" s="67" t="s">
        <v>72</v>
      </c>
      <c r="E39" s="75" t="s">
        <v>69</v>
      </c>
      <c r="F39" s="68"/>
      <c r="G39" s="43">
        <v>0</v>
      </c>
      <c r="H39" s="68" t="s">
        <v>78</v>
      </c>
      <c r="I39" s="69">
        <v>0.04</v>
      </c>
      <c r="J39" s="69">
        <v>6.2E-2</v>
      </c>
      <c r="K39" s="70">
        <f>(I39*E3)-G39</f>
        <v>1.2</v>
      </c>
      <c r="L39" s="71">
        <f>(I39*E3)-G39</f>
        <v>1.2</v>
      </c>
      <c r="M39" s="72">
        <f>(J39*E3)-G39</f>
        <v>1.8599999999999999</v>
      </c>
      <c r="N39" s="73">
        <f>(J39*E3)-G39</f>
        <v>1.8599999999999999</v>
      </c>
      <c r="O39" s="76"/>
      <c r="P39" s="31"/>
    </row>
    <row r="40" spans="1:16" s="32" customFormat="1" ht="17" x14ac:dyDescent="0.2">
      <c r="A40" s="59"/>
      <c r="B40" s="33" t="s">
        <v>12</v>
      </c>
      <c r="C40" s="33" t="s">
        <v>23</v>
      </c>
      <c r="D40" s="67" t="s">
        <v>68</v>
      </c>
      <c r="E40" s="75" t="s">
        <v>69</v>
      </c>
      <c r="F40" s="68"/>
      <c r="G40" s="43">
        <v>0</v>
      </c>
      <c r="H40" s="68" t="s">
        <v>79</v>
      </c>
      <c r="I40" s="69">
        <v>5.5E-2</v>
      </c>
      <c r="J40" s="69">
        <v>0.08</v>
      </c>
      <c r="K40" s="70">
        <f>(I40*E3)-G40</f>
        <v>1.65</v>
      </c>
      <c r="L40" s="71">
        <f>(I40*E3)-G40</f>
        <v>1.65</v>
      </c>
      <c r="M40" s="72">
        <f>(J40*E3)-G40</f>
        <v>2.4</v>
      </c>
      <c r="N40" s="73">
        <f>(J40*E3)-G40</f>
        <v>2.4</v>
      </c>
      <c r="O40" s="76"/>
      <c r="P40" s="31"/>
    </row>
    <row r="41" spans="1:16" s="32" customFormat="1" ht="17" x14ac:dyDescent="0.2">
      <c r="A41" s="59"/>
      <c r="B41" s="33" t="s">
        <v>12</v>
      </c>
      <c r="C41" s="33" t="s">
        <v>23</v>
      </c>
      <c r="D41" s="75" t="s">
        <v>13</v>
      </c>
      <c r="E41" s="75" t="s">
        <v>99</v>
      </c>
      <c r="F41" s="68"/>
      <c r="G41" s="43">
        <v>0</v>
      </c>
      <c r="H41" s="44" t="s">
        <v>26</v>
      </c>
      <c r="I41" s="118">
        <v>1</v>
      </c>
      <c r="J41" s="118">
        <v>1</v>
      </c>
      <c r="K41" s="119">
        <f>(I41*E3)-G41</f>
        <v>30</v>
      </c>
      <c r="L41" s="120">
        <f>(I41*E3)-G41</f>
        <v>30</v>
      </c>
      <c r="M41" s="121">
        <f>(J41*E3)-G41</f>
        <v>30</v>
      </c>
      <c r="N41" s="122">
        <f>(J41*E3)-G41</f>
        <v>30</v>
      </c>
      <c r="O41" s="34"/>
      <c r="P41" s="31"/>
    </row>
    <row r="42" spans="1:16" s="32" customFormat="1" ht="17" x14ac:dyDescent="0.2">
      <c r="A42" s="59"/>
      <c r="B42" s="33" t="s">
        <v>12</v>
      </c>
      <c r="C42" s="33" t="s">
        <v>23</v>
      </c>
      <c r="D42" s="75" t="s">
        <v>15</v>
      </c>
      <c r="E42" s="75" t="s">
        <v>99</v>
      </c>
      <c r="F42" s="68"/>
      <c r="G42" s="159">
        <v>0</v>
      </c>
      <c r="H42" s="44" t="s">
        <v>52</v>
      </c>
      <c r="I42" s="118">
        <v>1</v>
      </c>
      <c r="J42" s="118">
        <v>1</v>
      </c>
      <c r="K42" s="119">
        <f>(I42*E3)-G42</f>
        <v>30</v>
      </c>
      <c r="L42" s="120">
        <f>(I42*E3)-G42</f>
        <v>30</v>
      </c>
      <c r="M42" s="121">
        <f>(J42*E3)-G42</f>
        <v>30</v>
      </c>
      <c r="N42" s="122">
        <f>(J42*E3)-G42</f>
        <v>30</v>
      </c>
      <c r="O42" s="34"/>
      <c r="P42" s="31"/>
    </row>
    <row r="43" spans="1:16" s="32" customFormat="1" ht="17" x14ac:dyDescent="0.2">
      <c r="A43" s="59"/>
      <c r="B43" s="33" t="s">
        <v>12</v>
      </c>
      <c r="C43" s="33" t="s">
        <v>23</v>
      </c>
      <c r="D43" s="75" t="s">
        <v>19</v>
      </c>
      <c r="E43" s="75" t="s">
        <v>99</v>
      </c>
      <c r="F43" s="68"/>
      <c r="G43" s="159">
        <v>0</v>
      </c>
      <c r="H43" s="44" t="s">
        <v>27</v>
      </c>
      <c r="I43" s="44">
        <v>2</v>
      </c>
      <c r="J43" s="44">
        <v>2</v>
      </c>
      <c r="K43" s="123">
        <f>(I43*E3)-G43</f>
        <v>60</v>
      </c>
      <c r="L43" s="124">
        <f>(I43*E3)-G43</f>
        <v>60</v>
      </c>
      <c r="M43" s="125">
        <f>(J43*E3)-G43</f>
        <v>60</v>
      </c>
      <c r="N43" s="126">
        <f>(J43*E3)-G43</f>
        <v>60</v>
      </c>
      <c r="O43" s="34"/>
      <c r="P43" s="31"/>
    </row>
    <row r="44" spans="1:16" s="32" customFormat="1" ht="17" x14ac:dyDescent="0.2">
      <c r="A44" s="59"/>
      <c r="B44" s="33" t="s">
        <v>12</v>
      </c>
      <c r="C44" s="33" t="s">
        <v>23</v>
      </c>
      <c r="D44" s="75" t="s">
        <v>16</v>
      </c>
      <c r="E44" s="75" t="s">
        <v>99</v>
      </c>
      <c r="F44" s="68"/>
      <c r="G44" s="88">
        <v>0</v>
      </c>
      <c r="H44" s="33" t="s">
        <v>28</v>
      </c>
      <c r="I44" s="69">
        <v>0.01</v>
      </c>
      <c r="J44" s="69">
        <v>0.01</v>
      </c>
      <c r="K44" s="70">
        <f>(I44*E3)-G44</f>
        <v>0.3</v>
      </c>
      <c r="L44" s="71">
        <f>(I44*E3)-G44</f>
        <v>0.3</v>
      </c>
      <c r="M44" s="72">
        <f>(J44*E3)-G44</f>
        <v>0.3</v>
      </c>
      <c r="N44" s="73">
        <f>(J44*E3)-G44</f>
        <v>0.3</v>
      </c>
      <c r="O44" s="34"/>
      <c r="P44" s="31"/>
    </row>
    <row r="45" spans="1:16" s="32" customFormat="1" ht="17" x14ac:dyDescent="0.2">
      <c r="A45" s="59"/>
      <c r="B45" s="33" t="s">
        <v>12</v>
      </c>
      <c r="C45" s="33" t="s">
        <v>23</v>
      </c>
      <c r="D45" s="75" t="s">
        <v>17</v>
      </c>
      <c r="E45" s="75" t="s">
        <v>99</v>
      </c>
      <c r="F45" s="68"/>
      <c r="G45" s="88">
        <v>0</v>
      </c>
      <c r="H45" s="33" t="s">
        <v>29</v>
      </c>
      <c r="I45" s="69">
        <v>0.01</v>
      </c>
      <c r="J45" s="69">
        <v>0.01</v>
      </c>
      <c r="K45" s="70">
        <f>(I45*E3)-G45</f>
        <v>0.3</v>
      </c>
      <c r="L45" s="71">
        <f>(I45*E3)-G45</f>
        <v>0.3</v>
      </c>
      <c r="M45" s="72">
        <f>(J45*E3)-G45</f>
        <v>0.3</v>
      </c>
      <c r="N45" s="73">
        <f>(J45*E3)-G45</f>
        <v>0.3</v>
      </c>
      <c r="O45" s="34"/>
      <c r="P45" s="31"/>
    </row>
    <row r="46" spans="1:16" s="32" customFormat="1" ht="17" x14ac:dyDescent="0.2">
      <c r="A46" s="59"/>
      <c r="B46" s="33" t="s">
        <v>12</v>
      </c>
      <c r="C46" s="33" t="s">
        <v>23</v>
      </c>
      <c r="D46" s="75" t="s">
        <v>18</v>
      </c>
      <c r="E46" s="75" t="s">
        <v>99</v>
      </c>
      <c r="F46" s="68"/>
      <c r="G46" s="88">
        <v>0</v>
      </c>
      <c r="H46" s="33" t="s">
        <v>28</v>
      </c>
      <c r="I46" s="69">
        <v>0.01</v>
      </c>
      <c r="J46" s="69">
        <v>0.01</v>
      </c>
      <c r="K46" s="70">
        <f>(I46*E3)-G46</f>
        <v>0.3</v>
      </c>
      <c r="L46" s="71">
        <f>(I46*E3)-G46</f>
        <v>0.3</v>
      </c>
      <c r="M46" s="72">
        <f>(J46*E3)-G46</f>
        <v>0.3</v>
      </c>
      <c r="N46" s="73">
        <f>(J46*E3)-G46</f>
        <v>0.3</v>
      </c>
      <c r="O46" s="34"/>
      <c r="P46" s="31"/>
    </row>
    <row r="47" spans="1:16" s="32" customFormat="1" ht="17" x14ac:dyDescent="0.2">
      <c r="A47" s="59"/>
      <c r="B47" s="33" t="s">
        <v>12</v>
      </c>
      <c r="C47" s="33" t="s">
        <v>23</v>
      </c>
      <c r="D47" s="75" t="s">
        <v>20</v>
      </c>
      <c r="E47" s="75" t="s">
        <v>99</v>
      </c>
      <c r="F47" s="68"/>
      <c r="G47" s="88">
        <v>0</v>
      </c>
      <c r="H47" s="33" t="s">
        <v>50</v>
      </c>
      <c r="I47" s="69">
        <v>2.2499999999999999E-2</v>
      </c>
      <c r="J47" s="69">
        <v>2.2499999999999999E-2</v>
      </c>
      <c r="K47" s="70">
        <f>(I47*E3)-G47</f>
        <v>0.67499999999999993</v>
      </c>
      <c r="L47" s="71">
        <f>(I47*E3)-G47</f>
        <v>0.67499999999999993</v>
      </c>
      <c r="M47" s="72">
        <f>(J47*E3)-G47</f>
        <v>0.67499999999999993</v>
      </c>
      <c r="N47" s="73">
        <f>(J47*E3)-G47</f>
        <v>0.67499999999999993</v>
      </c>
      <c r="O47" s="34"/>
      <c r="P47" s="31"/>
    </row>
    <row r="48" spans="1:16" s="32" customFormat="1" ht="17" x14ac:dyDescent="0.2">
      <c r="A48" s="59"/>
      <c r="B48" s="33" t="s">
        <v>12</v>
      </c>
      <c r="C48" s="33" t="s">
        <v>23</v>
      </c>
      <c r="D48" s="75" t="s">
        <v>33</v>
      </c>
      <c r="E48" s="75" t="s">
        <v>99</v>
      </c>
      <c r="F48" s="68"/>
      <c r="G48" s="88">
        <v>0</v>
      </c>
      <c r="H48" s="33" t="s">
        <v>51</v>
      </c>
      <c r="I48" s="69">
        <v>5.0000000000000001E-3</v>
      </c>
      <c r="J48" s="69">
        <v>5.0000000000000001E-3</v>
      </c>
      <c r="K48" s="70">
        <f>(I48*E3)-G48</f>
        <v>0.15</v>
      </c>
      <c r="L48" s="71">
        <f>(I48*E3)-G48</f>
        <v>0.15</v>
      </c>
      <c r="M48" s="72">
        <f>(J48*E3)-G48</f>
        <v>0.15</v>
      </c>
      <c r="N48" s="73">
        <f>(J48*E3)-G48</f>
        <v>0.15</v>
      </c>
      <c r="O48" s="34"/>
      <c r="P48" s="31"/>
    </row>
    <row r="49" spans="1:16" s="32" customFormat="1" ht="17" x14ac:dyDescent="0.2">
      <c r="A49" s="59"/>
      <c r="B49" s="33" t="s">
        <v>12</v>
      </c>
      <c r="C49" s="33" t="s">
        <v>23</v>
      </c>
      <c r="D49" s="75" t="s">
        <v>31</v>
      </c>
      <c r="E49" s="75" t="s">
        <v>99</v>
      </c>
      <c r="F49" s="68"/>
      <c r="G49" s="88">
        <v>0</v>
      </c>
      <c r="H49" s="33" t="s">
        <v>32</v>
      </c>
      <c r="I49" s="69">
        <v>0.01</v>
      </c>
      <c r="J49" s="69">
        <v>0.01</v>
      </c>
      <c r="K49" s="70">
        <f>(I49*E3)-G49</f>
        <v>0.3</v>
      </c>
      <c r="L49" s="71">
        <f>(I49*E3)-G49</f>
        <v>0.3</v>
      </c>
      <c r="M49" s="72">
        <f>(J49*E3)-G49</f>
        <v>0.3</v>
      </c>
      <c r="N49" s="73">
        <f>(J49*E3)-G49</f>
        <v>0.3</v>
      </c>
      <c r="O49" s="34"/>
      <c r="P49" s="31"/>
    </row>
    <row r="50" spans="1:16" s="32" customFormat="1" ht="17" x14ac:dyDescent="0.2">
      <c r="A50" s="59"/>
      <c r="B50" s="33" t="s">
        <v>12</v>
      </c>
      <c r="C50" s="33" t="s">
        <v>23</v>
      </c>
      <c r="D50" s="75" t="s">
        <v>21</v>
      </c>
      <c r="E50" s="75" t="s">
        <v>99</v>
      </c>
      <c r="F50" s="68"/>
      <c r="G50" s="88">
        <v>0</v>
      </c>
      <c r="H50" s="33" t="s">
        <v>30</v>
      </c>
      <c r="I50" s="69">
        <v>0.02</v>
      </c>
      <c r="J50" s="69">
        <v>0.02</v>
      </c>
      <c r="K50" s="70">
        <f>(I50*E3)-G50</f>
        <v>0.6</v>
      </c>
      <c r="L50" s="71">
        <f>(I50*E3)-G50</f>
        <v>0.6</v>
      </c>
      <c r="M50" s="72">
        <f>(J50*E3)-G50</f>
        <v>0.6</v>
      </c>
      <c r="N50" s="73">
        <f>(J50*E3)-G50</f>
        <v>0.6</v>
      </c>
      <c r="O50" s="34"/>
      <c r="P50" s="31"/>
    </row>
    <row r="51" spans="1:16" s="32" customFormat="1" ht="17" x14ac:dyDescent="0.2">
      <c r="A51" s="59"/>
      <c r="B51" s="33" t="s">
        <v>12</v>
      </c>
      <c r="C51" s="33" t="s">
        <v>23</v>
      </c>
      <c r="D51" s="67" t="s">
        <v>107</v>
      </c>
      <c r="E51" s="75" t="s">
        <v>103</v>
      </c>
      <c r="F51" s="68"/>
      <c r="G51" s="127">
        <v>0</v>
      </c>
      <c r="H51" s="44" t="s">
        <v>0</v>
      </c>
      <c r="I51" s="118">
        <v>1</v>
      </c>
      <c r="J51" s="118">
        <v>1</v>
      </c>
      <c r="K51" s="119">
        <f>(I51*E3)-G51</f>
        <v>30</v>
      </c>
      <c r="L51" s="120">
        <f>(I51*E3)-G51</f>
        <v>30</v>
      </c>
      <c r="M51" s="121">
        <f>(J51*E3)-G51</f>
        <v>30</v>
      </c>
      <c r="N51" s="122">
        <f>(J51*E3)-G51</f>
        <v>30</v>
      </c>
      <c r="O51" s="34"/>
      <c r="P51" s="31"/>
    </row>
    <row r="52" spans="1:16" s="32" customFormat="1" ht="17" x14ac:dyDescent="0.2">
      <c r="A52" s="59"/>
      <c r="B52" s="33" t="s">
        <v>12</v>
      </c>
      <c r="C52" s="33" t="s">
        <v>23</v>
      </c>
      <c r="D52" s="41" t="s">
        <v>55</v>
      </c>
      <c r="E52" s="75" t="s">
        <v>103</v>
      </c>
      <c r="F52" s="68"/>
      <c r="G52" s="43">
        <v>0</v>
      </c>
      <c r="H52" s="44" t="s">
        <v>56</v>
      </c>
      <c r="I52" s="45">
        <v>3.5000000000000003E-2</v>
      </c>
      <c r="J52" s="45">
        <v>3.5000000000000003E-2</v>
      </c>
      <c r="K52" s="46">
        <f>(I52*E3)-G52</f>
        <v>1.05</v>
      </c>
      <c r="L52" s="109">
        <f>(I52*E3)-G52</f>
        <v>1.05</v>
      </c>
      <c r="M52" s="110">
        <f>(J52*E3)-G52</f>
        <v>1.05</v>
      </c>
      <c r="N52" s="111">
        <f>(J52*E3)-G52</f>
        <v>1.05</v>
      </c>
      <c r="O52" s="34"/>
      <c r="P52" s="31"/>
    </row>
    <row r="53" spans="1:16" s="32" customFormat="1" ht="18" thickBot="1" x14ac:dyDescent="0.25">
      <c r="A53" s="59"/>
      <c r="B53" s="50" t="s">
        <v>12</v>
      </c>
      <c r="C53" s="50" t="s">
        <v>23</v>
      </c>
      <c r="D53" s="112" t="s">
        <v>22</v>
      </c>
      <c r="E53" s="112" t="s">
        <v>103</v>
      </c>
      <c r="F53" s="90"/>
      <c r="G53" s="128">
        <v>0</v>
      </c>
      <c r="H53" s="50" t="s">
        <v>57</v>
      </c>
      <c r="I53" s="129">
        <v>0.05</v>
      </c>
      <c r="J53" s="129">
        <v>0.05</v>
      </c>
      <c r="K53" s="130">
        <f>(I53*E3)-G53</f>
        <v>1.5</v>
      </c>
      <c r="L53" s="131">
        <f>(I53*E3)-G53</f>
        <v>1.5</v>
      </c>
      <c r="M53" s="132">
        <f>(J53*E3 )-G53</f>
        <v>1.5</v>
      </c>
      <c r="N53" s="133">
        <f>(J53*E3)-G53</f>
        <v>1.5</v>
      </c>
      <c r="O53" s="51"/>
      <c r="P53" s="31"/>
    </row>
    <row r="54" spans="1:16" s="32" customFormat="1" ht="19" thickTop="1" thickBot="1" x14ac:dyDescent="0.25">
      <c r="A54" s="59"/>
      <c r="B54" s="134" t="s">
        <v>59</v>
      </c>
      <c r="C54" s="135" t="s">
        <v>59</v>
      </c>
      <c r="D54" s="136" t="s">
        <v>34</v>
      </c>
      <c r="E54" s="136"/>
      <c r="F54" s="137"/>
      <c r="G54" s="138">
        <v>0</v>
      </c>
      <c r="H54" s="139" t="s">
        <v>94</v>
      </c>
      <c r="I54" s="140">
        <v>0.8</v>
      </c>
      <c r="J54" s="141">
        <v>0.8</v>
      </c>
      <c r="K54" s="142">
        <f>((I54*E3)-G54)/50</f>
        <v>0.48</v>
      </c>
      <c r="L54" s="143">
        <f>((I54*E3)-G54)/50</f>
        <v>0.48</v>
      </c>
      <c r="M54" s="144">
        <f>((J54*E3)-G54)/50</f>
        <v>0.48</v>
      </c>
      <c r="N54" s="145">
        <f>((J54*E3)-G54)/50</f>
        <v>0.48</v>
      </c>
      <c r="O54" s="146"/>
      <c r="P54" s="31"/>
    </row>
    <row r="55" spans="1:16" s="32" customFormat="1" ht="18" thickTop="1" thickBot="1" x14ac:dyDescent="0.25">
      <c r="A55" s="59"/>
      <c r="B55" s="134" t="s">
        <v>59</v>
      </c>
      <c r="C55" s="135" t="s">
        <v>59</v>
      </c>
      <c r="D55" s="147" t="s">
        <v>24</v>
      </c>
      <c r="E55" s="147"/>
      <c r="F55" s="148"/>
      <c r="G55" s="147"/>
      <c r="H55" s="147"/>
      <c r="I55" s="149"/>
      <c r="J55" s="147"/>
      <c r="K55" s="148"/>
      <c r="L55" s="148"/>
      <c r="M55" s="148"/>
      <c r="N55" s="150"/>
      <c r="O55" s="151" t="s">
        <v>60</v>
      </c>
      <c r="P55" s="31"/>
    </row>
    <row r="56" spans="1:16" s="32" customFormat="1" ht="17" thickBot="1" x14ac:dyDescent="0.25">
      <c r="A56" s="59"/>
      <c r="B56" s="134" t="s">
        <v>59</v>
      </c>
      <c r="C56" s="135" t="s">
        <v>59</v>
      </c>
      <c r="D56" s="147" t="s">
        <v>122</v>
      </c>
      <c r="E56" s="147"/>
      <c r="F56" s="148"/>
      <c r="G56" s="147"/>
      <c r="H56" s="147"/>
      <c r="I56" s="149"/>
      <c r="J56" s="147"/>
      <c r="K56" s="148"/>
      <c r="L56" s="148"/>
      <c r="M56" s="148"/>
      <c r="N56" s="150"/>
      <c r="O56" s="151" t="s">
        <v>60</v>
      </c>
      <c r="P56" s="31"/>
    </row>
    <row r="57" spans="1:16" s="32" customFormat="1" ht="17" thickBot="1" x14ac:dyDescent="0.25">
      <c r="A57" s="59"/>
      <c r="B57" s="134" t="s">
        <v>59</v>
      </c>
      <c r="C57" s="135" t="s">
        <v>59</v>
      </c>
      <c r="D57" s="147" t="s">
        <v>58</v>
      </c>
      <c r="E57" s="147"/>
      <c r="F57" s="148"/>
      <c r="G57" s="147"/>
      <c r="H57" s="147"/>
      <c r="I57" s="149"/>
      <c r="J57" s="147"/>
      <c r="K57" s="148"/>
      <c r="L57" s="148"/>
      <c r="M57" s="148"/>
      <c r="N57" s="150"/>
      <c r="O57" s="151" t="s">
        <v>60</v>
      </c>
      <c r="P57" s="31"/>
    </row>
    <row r="58" spans="1:16" s="32" customFormat="1" ht="17" thickBot="1" x14ac:dyDescent="0.25">
      <c r="A58" s="59"/>
      <c r="B58" s="152" t="s">
        <v>59</v>
      </c>
      <c r="C58" s="153" t="s">
        <v>59</v>
      </c>
      <c r="D58" s="154" t="s">
        <v>118</v>
      </c>
      <c r="E58" s="154"/>
      <c r="F58" s="155"/>
      <c r="G58" s="154"/>
      <c r="H58" s="154"/>
      <c r="I58" s="156"/>
      <c r="J58" s="154"/>
      <c r="K58" s="155"/>
      <c r="L58" s="155"/>
      <c r="M58" s="155"/>
      <c r="N58" s="157"/>
      <c r="O58" s="158"/>
      <c r="P58" s="31"/>
    </row>
    <row r="59" spans="1:16" ht="38" customHeight="1" thickTop="1" x14ac:dyDescent="0.2">
      <c r="A59" s="3"/>
      <c r="B59" s="3"/>
      <c r="C59" s="3"/>
      <c r="D59" s="3"/>
      <c r="E59" s="3"/>
      <c r="F59" s="5"/>
      <c r="G59" s="3"/>
      <c r="H59" s="3"/>
      <c r="I59" s="3"/>
      <c r="J59" s="3"/>
      <c r="K59" s="5"/>
      <c r="L59" s="5"/>
      <c r="M59" s="5"/>
      <c r="N59" s="5"/>
      <c r="O59" s="3"/>
      <c r="P59" s="2"/>
    </row>
  </sheetData>
  <phoneticPr fontId="21" type="noConversion"/>
  <pageMargins left="0.25" right="0.25" top="0.75" bottom="0.75" header="0.3" footer="0.3"/>
  <pageSetup paperSize="9" scale="38" orientation="landscape" horizontalDpi="0" verticalDpi="0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REPAS WE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Utilisateur Microsoft Office</cp:lastModifiedBy>
  <cp:lastPrinted>2021-09-23T15:38:18Z</cp:lastPrinted>
  <dcterms:created xsi:type="dcterms:W3CDTF">2017-02-03T07:37:10Z</dcterms:created>
  <dcterms:modified xsi:type="dcterms:W3CDTF">2021-10-26T18:02:06Z</dcterms:modified>
</cp:coreProperties>
</file>